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5" windowWidth="12390" windowHeight="8775" firstSheet="9" activeTab="13"/>
  </bookViews>
  <sheets>
    <sheet name="SCH EXPEND" sheetId="1" r:id="rId1"/>
    <sheet name="School Revenue" sheetId="20" r:id="rId2"/>
    <sheet name="OFC SCH REPORT" sheetId="2" r:id="rId3"/>
    <sheet name="CES SCH REPORT" sheetId="4" r:id="rId4"/>
    <sheet name="OHS SCH REPORT" sheetId="18" r:id="rId5"/>
    <sheet name="SES SCH REPORT" sheetId="6" r:id="rId6"/>
    <sheet name="OAA SCH REPORT" sheetId="3" r:id="rId7"/>
    <sheet name="YMS SCH REPORT" sheetId="7" r:id="rId8"/>
    <sheet name="NES SCH REPORT" sheetId="8" r:id="rId9"/>
    <sheet name="EES SCH REPORT" sheetId="9" r:id="rId10"/>
    <sheet name="SEM SCH REPORT" sheetId="10" r:id="rId11"/>
    <sheet name="OMS SCH REPORT" sheetId="12" r:id="rId12"/>
    <sheet name="OKEE INT HALFWAY HOUSE" sheetId="13" r:id="rId13"/>
    <sheet name="STUDSERV REPORT" sheetId="14" r:id="rId14"/>
    <sheet name="TANTIE" sheetId="15" r:id="rId15"/>
    <sheet name="CYPRESS" sheetId="19" r:id="rId16"/>
    <sheet name="VIRTUAL" sheetId="21" r:id="rId17"/>
  </sheets>
  <definedNames>
    <definedName name="_xlnm.Print_Area" localSheetId="3">'CES SCH REPORT'!$A$1:$H$46</definedName>
    <definedName name="_xlnm.Print_Area" localSheetId="15">CYPRESS!$A$1:$H$46</definedName>
    <definedName name="_xlnm.Print_Area" localSheetId="9">'EES SCH REPORT'!$A$1:$H$46</definedName>
    <definedName name="_xlnm.Print_Area" localSheetId="8">'NES SCH REPORT'!$A$1:$H$46</definedName>
    <definedName name="_xlnm.Print_Area" localSheetId="6">'OAA SCH REPORT'!$A$1:$H$46</definedName>
    <definedName name="_xlnm.Print_Area" localSheetId="2">'OFC SCH REPORT'!$A$1:$H$46</definedName>
    <definedName name="_xlnm.Print_Area" localSheetId="4">'OHS SCH REPORT'!$A$1:$H$46</definedName>
    <definedName name="_xlnm.Print_Area" localSheetId="12">'OKEE INT HALFWAY HOUSE'!$A$1:$H$46</definedName>
    <definedName name="_xlnm.Print_Area" localSheetId="11">'OMS SCH REPORT'!$A$1:$H$46</definedName>
    <definedName name="_xlnm.Print_Area" localSheetId="0">'SCH EXPEND'!$A$1:$F$44</definedName>
    <definedName name="_xlnm.Print_Area" localSheetId="10">'SEM SCH REPORT'!$A$1:$H$46</definedName>
    <definedName name="_xlnm.Print_Area" localSheetId="5">'SES SCH REPORT'!$A$1:$H$46</definedName>
    <definedName name="_xlnm.Print_Area" localSheetId="13">'STUDSERV REPORT'!$A$1:$H$46</definedName>
    <definedName name="_xlnm.Print_Area" localSheetId="14">TANTIE!$A$1:$H$46</definedName>
    <definedName name="_xlnm.Print_Area" localSheetId="16">VIRTUAL!$A$1:$H$46</definedName>
    <definedName name="_xlnm.Print_Area" localSheetId="7">'YMS SCH REPORT'!$A$1:$H$46</definedName>
  </definedNames>
  <calcPr calcId="145621" fullPrecision="0"/>
</workbook>
</file>

<file path=xl/calcChain.xml><?xml version="1.0" encoding="utf-8"?>
<calcChain xmlns="http://schemas.openxmlformats.org/spreadsheetml/2006/main">
  <c r="E6" i="1" l="1"/>
  <c r="D46" i="21" l="1"/>
  <c r="B41" i="21"/>
  <c r="D39" i="21"/>
  <c r="D38" i="21"/>
  <c r="D37" i="21"/>
  <c r="D41" i="21" s="1"/>
  <c r="D36" i="21"/>
  <c r="F33" i="21"/>
  <c r="D33" i="21"/>
  <c r="F32" i="21"/>
  <c r="D32" i="21"/>
  <c r="F31" i="21"/>
  <c r="D31" i="21"/>
  <c r="F30" i="21"/>
  <c r="D30" i="21"/>
  <c r="F29" i="21"/>
  <c r="D29" i="21"/>
  <c r="H26" i="21"/>
  <c r="D26" i="21"/>
  <c r="B26" i="21"/>
  <c r="F24" i="21"/>
  <c r="D24" i="21"/>
  <c r="F23" i="21"/>
  <c r="D23" i="21"/>
  <c r="F22" i="21"/>
  <c r="D22" i="21"/>
  <c r="F21" i="21"/>
  <c r="D21" i="21"/>
  <c r="F20" i="21"/>
  <c r="D20" i="21"/>
  <c r="F19" i="21"/>
  <c r="D19" i="21"/>
  <c r="F18" i="21"/>
  <c r="D18" i="21"/>
  <c r="F17" i="21"/>
  <c r="F26" i="21" s="1"/>
  <c r="D17" i="21"/>
  <c r="G12" i="21"/>
  <c r="F12" i="21"/>
  <c r="E12" i="21"/>
  <c r="D12" i="21"/>
  <c r="B12" i="21"/>
  <c r="C10" i="21" s="1"/>
  <c r="G11" i="21"/>
  <c r="F11" i="21"/>
  <c r="E11" i="21"/>
  <c r="D11" i="21"/>
  <c r="G10" i="21"/>
  <c r="F10" i="21"/>
  <c r="E10" i="21"/>
  <c r="D10" i="21"/>
  <c r="G9" i="21"/>
  <c r="F9" i="21"/>
  <c r="E9" i="21"/>
  <c r="D9" i="21"/>
  <c r="G8" i="21"/>
  <c r="F8" i="21"/>
  <c r="E8" i="21"/>
  <c r="D8" i="21"/>
  <c r="A3" i="21"/>
  <c r="C8" i="21" l="1"/>
  <c r="C9" i="21"/>
  <c r="F32" i="4"/>
  <c r="D32" i="4"/>
  <c r="F31" i="4"/>
  <c r="D31" i="4"/>
  <c r="F30" i="4"/>
  <c r="D30" i="4"/>
  <c r="F29" i="4"/>
  <c r="D29" i="4"/>
  <c r="F24" i="4"/>
  <c r="F23" i="4"/>
  <c r="F22" i="4"/>
  <c r="F21" i="4"/>
  <c r="F20" i="4"/>
  <c r="F19" i="4"/>
  <c r="F18" i="4"/>
  <c r="F17" i="4"/>
  <c r="D24" i="4"/>
  <c r="D23" i="4"/>
  <c r="D22" i="4"/>
  <c r="D21" i="4"/>
  <c r="D20" i="4"/>
  <c r="D19" i="4"/>
  <c r="D18" i="4"/>
  <c r="D17" i="4"/>
  <c r="C12" i="21" l="1"/>
  <c r="F45" i="20"/>
  <c r="F34" i="20"/>
  <c r="F23" i="20"/>
  <c r="F13" i="20"/>
  <c r="F3" i="20"/>
  <c r="B45" i="20"/>
  <c r="B34" i="20"/>
  <c r="B23" i="20"/>
  <c r="B4" i="20"/>
  <c r="B13" i="20" l="1"/>
  <c r="B41" i="1" l="1"/>
  <c r="E12" i="1"/>
  <c r="B36" i="1"/>
  <c r="C36" i="1"/>
  <c r="D36" i="1"/>
  <c r="E36" i="1"/>
  <c r="E12" i="2"/>
  <c r="G5" i="20" l="1"/>
  <c r="F4" i="20"/>
  <c r="G4" i="20" s="1"/>
  <c r="G15" i="20"/>
  <c r="F14" i="20"/>
  <c r="G14" i="20" s="1"/>
  <c r="G25" i="20"/>
  <c r="F24" i="20"/>
  <c r="G24" i="20" s="1"/>
  <c r="G36" i="20"/>
  <c r="F35" i="20"/>
  <c r="G35" i="20" s="1"/>
  <c r="G47" i="20"/>
  <c r="F46" i="20"/>
  <c r="G46" i="20" s="1"/>
  <c r="K5" i="20"/>
  <c r="J4" i="20"/>
  <c r="K4" i="20" s="1"/>
  <c r="K3" i="20"/>
  <c r="K15" i="20"/>
  <c r="J14" i="20"/>
  <c r="K14" i="20" s="1"/>
  <c r="K13" i="20"/>
  <c r="K25" i="20"/>
  <c r="J24" i="20"/>
  <c r="K24" i="20" s="1"/>
  <c r="K23" i="20"/>
  <c r="K36" i="20"/>
  <c r="J35" i="20"/>
  <c r="K35" i="20" s="1"/>
  <c r="K34" i="20"/>
  <c r="C47" i="20"/>
  <c r="B46" i="20"/>
  <c r="C46" i="20" s="1"/>
  <c r="C36" i="20"/>
  <c r="B35" i="20"/>
  <c r="C35" i="20" s="1"/>
  <c r="C25" i="20"/>
  <c r="B24" i="20"/>
  <c r="C24" i="20" s="1"/>
  <c r="C15" i="20"/>
  <c r="B14" i="20"/>
  <c r="C14" i="20" s="1"/>
  <c r="C5" i="20"/>
  <c r="C3" i="20"/>
  <c r="C4" i="20"/>
  <c r="K37" i="20" l="1"/>
  <c r="K6" i="20"/>
  <c r="K26" i="20"/>
  <c r="K16" i="20"/>
  <c r="G3" i="20"/>
  <c r="G6" i="20" s="1"/>
  <c r="G13" i="20"/>
  <c r="G16" i="20" s="1"/>
  <c r="G23" i="20"/>
  <c r="G26" i="20" s="1"/>
  <c r="G34" i="20"/>
  <c r="G37" i="20" s="1"/>
  <c r="G45" i="20"/>
  <c r="G48" i="20" s="1"/>
  <c r="C45" i="20"/>
  <c r="C48" i="20" s="1"/>
  <c r="C34" i="20"/>
  <c r="C37" i="20" s="1"/>
  <c r="C23" i="20"/>
  <c r="C26" i="20" s="1"/>
  <c r="C6" i="20"/>
  <c r="C13" i="20"/>
  <c r="C16" i="20" s="1"/>
  <c r="D29" i="18"/>
  <c r="D46" i="13" l="1"/>
  <c r="D46" i="19"/>
  <c r="D46" i="15"/>
  <c r="D46" i="14"/>
  <c r="D46" i="12"/>
  <c r="D46" i="10"/>
  <c r="D46" i="9"/>
  <c r="D46" i="8"/>
  <c r="D46" i="7"/>
  <c r="D46" i="3"/>
  <c r="D46" i="6"/>
  <c r="D46" i="18"/>
  <c r="D46" i="4"/>
  <c r="D36" i="19"/>
  <c r="D37" i="19"/>
  <c r="D38" i="19"/>
  <c r="D39" i="19"/>
  <c r="D36" i="15"/>
  <c r="D37" i="15"/>
  <c r="D38" i="15"/>
  <c r="D39" i="15"/>
  <c r="D36" i="14"/>
  <c r="D37" i="14"/>
  <c r="D38" i="14"/>
  <c r="D39" i="14"/>
  <c r="D36" i="13"/>
  <c r="D37" i="13"/>
  <c r="D38" i="13"/>
  <c r="D39" i="13"/>
  <c r="D36" i="12"/>
  <c r="D37" i="12"/>
  <c r="D38" i="12"/>
  <c r="D39" i="12"/>
  <c r="D36" i="10"/>
  <c r="D37" i="10"/>
  <c r="D38" i="10"/>
  <c r="D39" i="10"/>
  <c r="D36" i="9"/>
  <c r="D37" i="9"/>
  <c r="D38" i="9"/>
  <c r="D39" i="9"/>
  <c r="D36" i="8"/>
  <c r="D37" i="8"/>
  <c r="D38" i="8"/>
  <c r="D39" i="8"/>
  <c r="D36" i="7"/>
  <c r="D37" i="7"/>
  <c r="D38" i="7"/>
  <c r="D39" i="7"/>
  <c r="D36" i="3"/>
  <c r="D37" i="3"/>
  <c r="D38" i="3"/>
  <c r="D39" i="3"/>
  <c r="D36" i="6"/>
  <c r="D37" i="6"/>
  <c r="D38" i="6"/>
  <c r="D39" i="6"/>
  <c r="D36" i="18"/>
  <c r="D37" i="18"/>
  <c r="D38" i="18"/>
  <c r="D39" i="18"/>
  <c r="D36" i="4"/>
  <c r="D37" i="4"/>
  <c r="D38" i="4"/>
  <c r="D39" i="4"/>
  <c r="D29" i="19"/>
  <c r="F29" i="19"/>
  <c r="D30" i="19"/>
  <c r="F30" i="19"/>
  <c r="D31" i="19"/>
  <c r="F31" i="19"/>
  <c r="D32" i="19"/>
  <c r="F32" i="19"/>
  <c r="D33" i="19"/>
  <c r="F33" i="19"/>
  <c r="D29" i="15"/>
  <c r="F29" i="15"/>
  <c r="D30" i="15"/>
  <c r="F30" i="15"/>
  <c r="D31" i="15"/>
  <c r="F31" i="15"/>
  <c r="D32" i="15"/>
  <c r="F32" i="15"/>
  <c r="D33" i="15"/>
  <c r="F33" i="15"/>
  <c r="D29" i="14"/>
  <c r="F29" i="14"/>
  <c r="D30" i="14"/>
  <c r="F30" i="14"/>
  <c r="D31" i="14"/>
  <c r="F31" i="14"/>
  <c r="D32" i="14"/>
  <c r="F32" i="14"/>
  <c r="D33" i="14"/>
  <c r="F33" i="14"/>
  <c r="D29" i="13"/>
  <c r="F29" i="13"/>
  <c r="D30" i="13"/>
  <c r="F30" i="13"/>
  <c r="D31" i="13"/>
  <c r="F31" i="13"/>
  <c r="D32" i="13"/>
  <c r="F32" i="13"/>
  <c r="D33" i="13"/>
  <c r="F33" i="13"/>
  <c r="D29" i="12"/>
  <c r="F29" i="12"/>
  <c r="D30" i="12"/>
  <c r="F30" i="12"/>
  <c r="D31" i="12"/>
  <c r="F31" i="12"/>
  <c r="D32" i="12"/>
  <c r="F32" i="12"/>
  <c r="D33" i="12"/>
  <c r="F33" i="12"/>
  <c r="D29" i="10"/>
  <c r="F29" i="10"/>
  <c r="D30" i="10"/>
  <c r="F30" i="10"/>
  <c r="D31" i="10"/>
  <c r="F31" i="10"/>
  <c r="D32" i="10"/>
  <c r="F32" i="10"/>
  <c r="D33" i="10"/>
  <c r="F33" i="10"/>
  <c r="D29" i="9"/>
  <c r="F29" i="9"/>
  <c r="D30" i="9"/>
  <c r="F30" i="9"/>
  <c r="D31" i="9"/>
  <c r="F31" i="9"/>
  <c r="D32" i="9"/>
  <c r="F32" i="9"/>
  <c r="D33" i="9"/>
  <c r="F33" i="9"/>
  <c r="D29" i="8"/>
  <c r="F29" i="8"/>
  <c r="D30" i="8"/>
  <c r="F30" i="8"/>
  <c r="D31" i="8"/>
  <c r="F31" i="8"/>
  <c r="D32" i="8"/>
  <c r="F32" i="8"/>
  <c r="D33" i="8"/>
  <c r="F33" i="8"/>
  <c r="D29" i="7"/>
  <c r="F29" i="7"/>
  <c r="D30" i="7"/>
  <c r="F30" i="7"/>
  <c r="D31" i="7"/>
  <c r="F31" i="7"/>
  <c r="D32" i="7"/>
  <c r="F32" i="7"/>
  <c r="D33" i="7"/>
  <c r="F33" i="7"/>
  <c r="D29" i="3"/>
  <c r="F29" i="3"/>
  <c r="D30" i="3"/>
  <c r="F30" i="3"/>
  <c r="D31" i="3"/>
  <c r="F31" i="3"/>
  <c r="D32" i="3"/>
  <c r="F32" i="3"/>
  <c r="D33" i="3"/>
  <c r="F33" i="3"/>
  <c r="D29" i="6"/>
  <c r="F29" i="6"/>
  <c r="D30" i="6"/>
  <c r="F30" i="6"/>
  <c r="D31" i="6"/>
  <c r="F31" i="6"/>
  <c r="D32" i="6"/>
  <c r="F32" i="6"/>
  <c r="D33" i="6"/>
  <c r="F33" i="6"/>
  <c r="F29" i="18"/>
  <c r="D30" i="18"/>
  <c r="F30" i="18"/>
  <c r="D31" i="18"/>
  <c r="F31" i="18"/>
  <c r="D32" i="18"/>
  <c r="F32" i="18"/>
  <c r="D33" i="18"/>
  <c r="F33" i="18"/>
  <c r="D33" i="4"/>
  <c r="F33" i="4"/>
  <c r="D17" i="19"/>
  <c r="F17" i="19"/>
  <c r="D18" i="19"/>
  <c r="F18" i="19"/>
  <c r="D19" i="19"/>
  <c r="F19" i="19"/>
  <c r="D20" i="19"/>
  <c r="F20" i="19"/>
  <c r="D21" i="19"/>
  <c r="F21" i="19"/>
  <c r="D22" i="19"/>
  <c r="F22" i="19"/>
  <c r="D23" i="19"/>
  <c r="F23" i="19"/>
  <c r="D24" i="19"/>
  <c r="F24" i="19"/>
  <c r="D17" i="15"/>
  <c r="F17" i="15"/>
  <c r="D18" i="15"/>
  <c r="F18" i="15"/>
  <c r="D19" i="15"/>
  <c r="F19" i="15"/>
  <c r="D20" i="15"/>
  <c r="F20" i="15"/>
  <c r="D21" i="15"/>
  <c r="F21" i="15"/>
  <c r="D22" i="15"/>
  <c r="F22" i="15"/>
  <c r="D23" i="15"/>
  <c r="F23" i="15"/>
  <c r="D24" i="15"/>
  <c r="F24" i="15"/>
  <c r="D17" i="14"/>
  <c r="F17" i="14"/>
  <c r="D18" i="14"/>
  <c r="F18" i="14"/>
  <c r="D19" i="14"/>
  <c r="F19" i="14"/>
  <c r="D20" i="14"/>
  <c r="F20" i="14"/>
  <c r="D21" i="14"/>
  <c r="F21" i="14"/>
  <c r="D22" i="14"/>
  <c r="F22" i="14"/>
  <c r="D23" i="14"/>
  <c r="F23" i="14"/>
  <c r="D24" i="14"/>
  <c r="F24" i="14"/>
  <c r="D17" i="13"/>
  <c r="F17" i="13"/>
  <c r="D18" i="13"/>
  <c r="F18" i="13"/>
  <c r="D19" i="13"/>
  <c r="F19" i="13"/>
  <c r="D20" i="13"/>
  <c r="F20" i="13"/>
  <c r="D21" i="13"/>
  <c r="F21" i="13"/>
  <c r="D22" i="13"/>
  <c r="F22" i="13"/>
  <c r="D23" i="13"/>
  <c r="F23" i="13"/>
  <c r="D24" i="13"/>
  <c r="F24" i="13"/>
  <c r="D17" i="12"/>
  <c r="F17" i="12"/>
  <c r="D18" i="12"/>
  <c r="F18" i="12"/>
  <c r="D19" i="12"/>
  <c r="F19" i="12"/>
  <c r="D20" i="12"/>
  <c r="F20" i="12"/>
  <c r="D21" i="12"/>
  <c r="F21" i="12"/>
  <c r="D22" i="12"/>
  <c r="F22" i="12"/>
  <c r="D23" i="12"/>
  <c r="F23" i="12"/>
  <c r="D24" i="12"/>
  <c r="F24" i="12"/>
  <c r="D17" i="10"/>
  <c r="F17" i="10"/>
  <c r="D18" i="10"/>
  <c r="F18" i="10"/>
  <c r="D19" i="10"/>
  <c r="F19" i="10"/>
  <c r="D20" i="10"/>
  <c r="F20" i="10"/>
  <c r="D21" i="10"/>
  <c r="F21" i="10"/>
  <c r="D22" i="10"/>
  <c r="F22" i="10"/>
  <c r="D23" i="10"/>
  <c r="F23" i="10"/>
  <c r="D24" i="10"/>
  <c r="F24" i="10"/>
  <c r="D17" i="9"/>
  <c r="F17" i="9"/>
  <c r="D18" i="9"/>
  <c r="F18" i="9"/>
  <c r="D19" i="9"/>
  <c r="F19" i="9"/>
  <c r="D20" i="9"/>
  <c r="F20" i="9"/>
  <c r="D21" i="9"/>
  <c r="F21" i="9"/>
  <c r="D22" i="9"/>
  <c r="F22" i="9"/>
  <c r="D23" i="9"/>
  <c r="F23" i="9"/>
  <c r="D24" i="9"/>
  <c r="F24" i="9"/>
  <c r="D17" i="8"/>
  <c r="F17" i="8"/>
  <c r="D18" i="8"/>
  <c r="F18" i="8"/>
  <c r="D19" i="8"/>
  <c r="F19" i="8"/>
  <c r="D20" i="8"/>
  <c r="F20" i="8"/>
  <c r="D21" i="8"/>
  <c r="F21" i="8"/>
  <c r="D22" i="8"/>
  <c r="F22" i="8"/>
  <c r="D23" i="8"/>
  <c r="F23" i="8"/>
  <c r="D24" i="8"/>
  <c r="F24" i="8"/>
  <c r="D17" i="7"/>
  <c r="F17" i="7"/>
  <c r="D18" i="7"/>
  <c r="F18" i="7"/>
  <c r="D19" i="7"/>
  <c r="F19" i="7"/>
  <c r="D20" i="7"/>
  <c r="F20" i="7"/>
  <c r="D21" i="7"/>
  <c r="F21" i="7"/>
  <c r="D22" i="7"/>
  <c r="F22" i="7"/>
  <c r="D23" i="7"/>
  <c r="F23" i="7"/>
  <c r="D24" i="7"/>
  <c r="F24" i="7"/>
  <c r="D17" i="3"/>
  <c r="F17" i="3"/>
  <c r="D18" i="3"/>
  <c r="F18" i="3"/>
  <c r="D19" i="3"/>
  <c r="F19" i="3"/>
  <c r="D20" i="3"/>
  <c r="F20" i="3"/>
  <c r="D21" i="3"/>
  <c r="F21" i="3"/>
  <c r="D22" i="3"/>
  <c r="F22" i="3"/>
  <c r="D23" i="3"/>
  <c r="F23" i="3"/>
  <c r="D24" i="3"/>
  <c r="F24" i="3"/>
  <c r="D17" i="6"/>
  <c r="F17" i="6"/>
  <c r="D18" i="6"/>
  <c r="F18" i="6"/>
  <c r="D19" i="6"/>
  <c r="F19" i="6"/>
  <c r="D20" i="6"/>
  <c r="F20" i="6"/>
  <c r="D21" i="6"/>
  <c r="F21" i="6"/>
  <c r="D22" i="6"/>
  <c r="F22" i="6"/>
  <c r="D23" i="6"/>
  <c r="F23" i="6"/>
  <c r="D24" i="6"/>
  <c r="F24" i="6"/>
  <c r="D17" i="18"/>
  <c r="F17" i="18"/>
  <c r="D18" i="18"/>
  <c r="F18" i="18"/>
  <c r="D19" i="18"/>
  <c r="F19" i="18"/>
  <c r="D20" i="18"/>
  <c r="F20" i="18"/>
  <c r="D21" i="18"/>
  <c r="F21" i="18"/>
  <c r="D22" i="18"/>
  <c r="F22" i="18"/>
  <c r="D23" i="18"/>
  <c r="F23" i="18"/>
  <c r="D24" i="18"/>
  <c r="F24" i="18"/>
  <c r="A3" i="19"/>
  <c r="A3" i="15"/>
  <c r="A3" i="14"/>
  <c r="A3" i="13"/>
  <c r="A3" i="12"/>
  <c r="A3" i="10"/>
  <c r="A3" i="9"/>
  <c r="A3" i="8"/>
  <c r="A3" i="7"/>
  <c r="A3" i="3"/>
  <c r="A3" i="6"/>
  <c r="A3" i="18"/>
  <c r="A3" i="4"/>
  <c r="D8" i="19"/>
  <c r="E8" i="19"/>
  <c r="F8" i="19"/>
  <c r="G8" i="19"/>
  <c r="D9" i="19"/>
  <c r="E9" i="19"/>
  <c r="F9" i="19"/>
  <c r="G9" i="19"/>
  <c r="D10" i="19"/>
  <c r="E10" i="19"/>
  <c r="F10" i="19"/>
  <c r="G10" i="19"/>
  <c r="D11" i="19"/>
  <c r="E11" i="19"/>
  <c r="F11" i="19"/>
  <c r="G11" i="19"/>
  <c r="D8" i="15"/>
  <c r="E8" i="15"/>
  <c r="F8" i="15"/>
  <c r="G8" i="15"/>
  <c r="D9" i="15"/>
  <c r="E9" i="15"/>
  <c r="F9" i="15"/>
  <c r="G9" i="15"/>
  <c r="D10" i="15"/>
  <c r="E10" i="15"/>
  <c r="F10" i="15"/>
  <c r="G10" i="15"/>
  <c r="D11" i="15"/>
  <c r="E11" i="15"/>
  <c r="F11" i="15"/>
  <c r="G11" i="15"/>
  <c r="D8" i="14"/>
  <c r="E8" i="14"/>
  <c r="F8" i="14"/>
  <c r="G8" i="14"/>
  <c r="D9" i="14"/>
  <c r="E9" i="14"/>
  <c r="F9" i="14"/>
  <c r="G9" i="14"/>
  <c r="D10" i="14"/>
  <c r="E10" i="14"/>
  <c r="F10" i="14"/>
  <c r="G10" i="14"/>
  <c r="D11" i="14"/>
  <c r="E11" i="14"/>
  <c r="F11" i="14"/>
  <c r="G11" i="14"/>
  <c r="D8" i="13"/>
  <c r="E8" i="13"/>
  <c r="F8" i="13"/>
  <c r="G8" i="13"/>
  <c r="D9" i="13"/>
  <c r="E9" i="13"/>
  <c r="F9" i="13"/>
  <c r="G9" i="13"/>
  <c r="D10" i="13"/>
  <c r="E10" i="13"/>
  <c r="F10" i="13"/>
  <c r="G10" i="13"/>
  <c r="D11" i="13"/>
  <c r="E11" i="13"/>
  <c r="F11" i="13"/>
  <c r="G11" i="13"/>
  <c r="D8" i="12"/>
  <c r="E8" i="12"/>
  <c r="F8" i="12"/>
  <c r="G8" i="12"/>
  <c r="D9" i="12"/>
  <c r="E9" i="12"/>
  <c r="F9" i="12"/>
  <c r="G9" i="12"/>
  <c r="D10" i="12"/>
  <c r="E10" i="12"/>
  <c r="F10" i="12"/>
  <c r="G10" i="12"/>
  <c r="D11" i="12"/>
  <c r="E11" i="12"/>
  <c r="F11" i="12"/>
  <c r="G11" i="12"/>
  <c r="D8" i="10"/>
  <c r="E8" i="10"/>
  <c r="F8" i="10"/>
  <c r="G8" i="10"/>
  <c r="D9" i="10"/>
  <c r="E9" i="10"/>
  <c r="F9" i="10"/>
  <c r="G9" i="10"/>
  <c r="D10" i="10"/>
  <c r="E10" i="10"/>
  <c r="F10" i="10"/>
  <c r="G10" i="10"/>
  <c r="D11" i="10"/>
  <c r="E11" i="10"/>
  <c r="F11" i="10"/>
  <c r="G11" i="10"/>
  <c r="D8" i="9"/>
  <c r="E8" i="9"/>
  <c r="F8" i="9"/>
  <c r="G8" i="9"/>
  <c r="D9" i="9"/>
  <c r="E9" i="9"/>
  <c r="F9" i="9"/>
  <c r="G9" i="9"/>
  <c r="D10" i="9"/>
  <c r="E10" i="9"/>
  <c r="F10" i="9"/>
  <c r="G10" i="9"/>
  <c r="D11" i="9"/>
  <c r="E11" i="9"/>
  <c r="F11" i="9"/>
  <c r="G11" i="9"/>
  <c r="D8" i="8"/>
  <c r="E8" i="8"/>
  <c r="F8" i="8"/>
  <c r="G8" i="8"/>
  <c r="D9" i="8"/>
  <c r="E9" i="8"/>
  <c r="F9" i="8"/>
  <c r="G9" i="8"/>
  <c r="D10" i="8"/>
  <c r="E10" i="8"/>
  <c r="F10" i="8"/>
  <c r="G10" i="8"/>
  <c r="D11" i="8"/>
  <c r="E11" i="8"/>
  <c r="F11" i="8"/>
  <c r="G11" i="8"/>
  <c r="D8" i="7"/>
  <c r="E8" i="7"/>
  <c r="F8" i="7"/>
  <c r="G8" i="7"/>
  <c r="D9" i="7"/>
  <c r="E9" i="7"/>
  <c r="F9" i="7"/>
  <c r="G9" i="7"/>
  <c r="D10" i="7"/>
  <c r="E10" i="7"/>
  <c r="F10" i="7"/>
  <c r="G10" i="7"/>
  <c r="D11" i="7"/>
  <c r="E11" i="7"/>
  <c r="F11" i="7"/>
  <c r="G11" i="7"/>
  <c r="D8" i="3"/>
  <c r="E8" i="3"/>
  <c r="F8" i="3"/>
  <c r="G8" i="3"/>
  <c r="D9" i="3"/>
  <c r="E9" i="3"/>
  <c r="F9" i="3"/>
  <c r="G9" i="3"/>
  <c r="D10" i="3"/>
  <c r="E10" i="3"/>
  <c r="F10" i="3"/>
  <c r="G10" i="3"/>
  <c r="D11" i="3"/>
  <c r="E11" i="3"/>
  <c r="F11" i="3"/>
  <c r="G11" i="3"/>
  <c r="D8" i="6"/>
  <c r="E8" i="6"/>
  <c r="F8" i="6"/>
  <c r="G8" i="6"/>
  <c r="D9" i="6"/>
  <c r="E9" i="6"/>
  <c r="F9" i="6"/>
  <c r="G9" i="6"/>
  <c r="D10" i="6"/>
  <c r="E10" i="6"/>
  <c r="F10" i="6"/>
  <c r="G10" i="6"/>
  <c r="D11" i="6"/>
  <c r="E11" i="6"/>
  <c r="F11" i="6"/>
  <c r="G11" i="6"/>
  <c r="D8" i="18"/>
  <c r="E8" i="18"/>
  <c r="F8" i="18"/>
  <c r="G8" i="18"/>
  <c r="D9" i="18"/>
  <c r="E9" i="18"/>
  <c r="F9" i="18"/>
  <c r="G9" i="18"/>
  <c r="D10" i="18"/>
  <c r="E10" i="18"/>
  <c r="F10" i="18"/>
  <c r="G10" i="18"/>
  <c r="D11" i="18"/>
  <c r="E11" i="18"/>
  <c r="F11" i="18"/>
  <c r="G11" i="18"/>
  <c r="D8" i="4"/>
  <c r="E8" i="4"/>
  <c r="F8" i="4"/>
  <c r="G8" i="4"/>
  <c r="D9" i="4"/>
  <c r="E9" i="4"/>
  <c r="F9" i="4"/>
  <c r="G9" i="4"/>
  <c r="D10" i="4"/>
  <c r="E10" i="4"/>
  <c r="F10" i="4"/>
  <c r="G10" i="4"/>
  <c r="D11" i="4"/>
  <c r="E11" i="4"/>
  <c r="F11" i="4"/>
  <c r="G11" i="4"/>
  <c r="F41" i="1" l="1"/>
  <c r="D12" i="1" l="1"/>
  <c r="D6" i="1"/>
  <c r="D7" i="1"/>
  <c r="D8" i="1"/>
  <c r="C16" i="1"/>
  <c r="B16" i="1"/>
  <c r="D41" i="19"/>
  <c r="B41" i="19"/>
  <c r="H26" i="19"/>
  <c r="F26" i="19"/>
  <c r="D26" i="19"/>
  <c r="B26" i="19"/>
  <c r="B12" i="19"/>
  <c r="D41" i="4"/>
  <c r="B41" i="4"/>
  <c r="H26" i="4"/>
  <c r="F26" i="4"/>
  <c r="D26" i="4"/>
  <c r="B26" i="4"/>
  <c r="B12" i="4"/>
  <c r="D41" i="13"/>
  <c r="B41" i="13"/>
  <c r="H26" i="13"/>
  <c r="F26" i="13"/>
  <c r="D26" i="13"/>
  <c r="B26" i="13"/>
  <c r="B12" i="13"/>
  <c r="B41" i="15"/>
  <c r="D41" i="15"/>
  <c r="H26" i="15"/>
  <c r="F26" i="15"/>
  <c r="D26" i="15"/>
  <c r="B26" i="15"/>
  <c r="B12" i="15"/>
  <c r="D41" i="9"/>
  <c r="B41" i="9"/>
  <c r="H26" i="9"/>
  <c r="F26" i="9"/>
  <c r="D26" i="9"/>
  <c r="B26" i="9"/>
  <c r="B12" i="9"/>
  <c r="D41" i="3"/>
  <c r="B41" i="3"/>
  <c r="H26" i="3"/>
  <c r="F26" i="3"/>
  <c r="D26" i="3"/>
  <c r="B26" i="3"/>
  <c r="B12" i="3"/>
  <c r="D41" i="8"/>
  <c r="B41" i="8"/>
  <c r="H26" i="8"/>
  <c r="F26" i="8"/>
  <c r="D26" i="8"/>
  <c r="B26" i="8"/>
  <c r="B12" i="8"/>
  <c r="D41" i="2"/>
  <c r="B41" i="2"/>
  <c r="B26" i="2"/>
  <c r="D26" i="2"/>
  <c r="F26" i="2"/>
  <c r="H26" i="2"/>
  <c r="B12" i="2"/>
  <c r="D12" i="2"/>
  <c r="F12" i="2"/>
  <c r="G12" i="2"/>
  <c r="D41" i="18"/>
  <c r="B41" i="18"/>
  <c r="H26" i="18"/>
  <c r="F26" i="18"/>
  <c r="D26" i="18"/>
  <c r="B26" i="18"/>
  <c r="B12" i="18"/>
  <c r="D41" i="12"/>
  <c r="B41" i="12"/>
  <c r="H26" i="12"/>
  <c r="F26" i="12"/>
  <c r="D26" i="12"/>
  <c r="B26" i="12"/>
  <c r="B12" i="12"/>
  <c r="B41" i="10"/>
  <c r="D41" i="10"/>
  <c r="H26" i="10"/>
  <c r="F26" i="10"/>
  <c r="D26" i="10"/>
  <c r="B26" i="10"/>
  <c r="B12" i="10"/>
  <c r="D41" i="6"/>
  <c r="B41" i="6"/>
  <c r="H26" i="6"/>
  <c r="F26" i="6"/>
  <c r="D26" i="6"/>
  <c r="B26" i="6"/>
  <c r="B12" i="6"/>
  <c r="D41" i="14"/>
  <c r="B41" i="14"/>
  <c r="H26" i="14"/>
  <c r="F26" i="14"/>
  <c r="D26" i="14"/>
  <c r="B26" i="14"/>
  <c r="B12" i="14"/>
  <c r="D41" i="7"/>
  <c r="B41" i="7"/>
  <c r="H26" i="7"/>
  <c r="F26" i="7"/>
  <c r="D26" i="7"/>
  <c r="B26" i="7"/>
  <c r="B12" i="7"/>
  <c r="C9" i="4" l="1"/>
  <c r="C8" i="4"/>
  <c r="C9" i="19"/>
  <c r="C10" i="19"/>
  <c r="C8" i="19"/>
  <c r="C10" i="15"/>
  <c r="C9" i="15"/>
  <c r="C8" i="15"/>
  <c r="C9" i="14"/>
  <c r="C8" i="14"/>
  <c r="C10" i="14"/>
  <c r="C9" i="13"/>
  <c r="C8" i="13"/>
  <c r="C10" i="12"/>
  <c r="C9" i="12"/>
  <c r="C8" i="12"/>
  <c r="C10" i="10"/>
  <c r="C9" i="10"/>
  <c r="C8" i="10"/>
  <c r="C10" i="9"/>
  <c r="C9" i="9"/>
  <c r="C8" i="9"/>
  <c r="C9" i="8"/>
  <c r="C8" i="8"/>
  <c r="C10" i="8"/>
  <c r="C10" i="7"/>
  <c r="C9" i="7"/>
  <c r="C8" i="7"/>
  <c r="C8" i="3"/>
  <c r="C9" i="3"/>
  <c r="C10" i="6"/>
  <c r="C9" i="6"/>
  <c r="C8" i="6"/>
  <c r="C10" i="18"/>
  <c r="C9" i="18"/>
  <c r="C8" i="18"/>
  <c r="C10" i="2"/>
  <c r="C8" i="2"/>
  <c r="C9" i="2"/>
  <c r="G12" i="15"/>
  <c r="G12" i="3"/>
  <c r="G12" i="14"/>
  <c r="G12" i="6"/>
  <c r="G12" i="13"/>
  <c r="G12" i="18"/>
  <c r="G12" i="12"/>
  <c r="G12" i="4"/>
  <c r="G12" i="10"/>
  <c r="G12" i="8"/>
  <c r="G12" i="19"/>
  <c r="G12" i="9"/>
  <c r="G12" i="7"/>
  <c r="F12" i="15"/>
  <c r="F12" i="10"/>
  <c r="F12" i="3"/>
  <c r="F12" i="9"/>
  <c r="F12" i="6"/>
  <c r="F12" i="13"/>
  <c r="F12" i="18"/>
  <c r="F12" i="19"/>
  <c r="F12" i="12"/>
  <c r="F12" i="7"/>
  <c r="F12" i="4"/>
  <c r="F12" i="14"/>
  <c r="F12" i="8"/>
  <c r="E12" i="13"/>
  <c r="E12" i="18"/>
  <c r="E12" i="4"/>
  <c r="E12" i="19"/>
  <c r="E12" i="9"/>
  <c r="E12" i="7"/>
  <c r="E12" i="15"/>
  <c r="E12" i="3"/>
  <c r="E12" i="12"/>
  <c r="E12" i="8"/>
  <c r="E12" i="14"/>
  <c r="E12" i="6"/>
  <c r="E12" i="10"/>
  <c r="D12" i="15"/>
  <c r="D12" i="13"/>
  <c r="D12" i="10"/>
  <c r="D12" i="8"/>
  <c r="D12" i="3"/>
  <c r="D12" i="18"/>
  <c r="D12" i="19"/>
  <c r="D12" i="12"/>
  <c r="D12" i="7"/>
  <c r="D12" i="9"/>
  <c r="D12" i="4"/>
  <c r="D12" i="14"/>
  <c r="D12" i="6"/>
  <c r="D16" i="1"/>
  <c r="E25" i="1" s="1"/>
  <c r="C12" i="19" l="1"/>
  <c r="C12" i="10"/>
  <c r="C12" i="9"/>
  <c r="C12" i="7"/>
  <c r="C12" i="6"/>
  <c r="C12" i="4"/>
  <c r="C12" i="18"/>
  <c r="C12" i="13"/>
  <c r="C12" i="12"/>
  <c r="C12" i="15"/>
  <c r="C12" i="14"/>
  <c r="C12" i="8"/>
  <c r="C12" i="3"/>
  <c r="C12" i="2"/>
  <c r="B25" i="1"/>
  <c r="E8" i="1"/>
  <c r="D25" i="1" s="1"/>
  <c r="D32" i="1" s="1"/>
  <c r="E7" i="1"/>
  <c r="C25" i="1" s="1"/>
  <c r="C39" i="1" s="1"/>
  <c r="E26" i="1"/>
  <c r="E28" i="1"/>
  <c r="E30" i="1"/>
  <c r="E32" i="1"/>
  <c r="E34" i="1"/>
  <c r="E37" i="1"/>
  <c r="E39" i="1"/>
  <c r="E40" i="1"/>
  <c r="E27" i="1"/>
  <c r="E29" i="1"/>
  <c r="E31" i="1"/>
  <c r="E33" i="1"/>
  <c r="E35" i="1"/>
  <c r="E38" i="1"/>
  <c r="D35" i="1" l="1"/>
  <c r="D31" i="1"/>
  <c r="D30" i="1"/>
  <c r="D28" i="1"/>
  <c r="D26" i="1"/>
  <c r="C34" i="1"/>
  <c r="C28" i="1"/>
  <c r="E16" i="1"/>
  <c r="D29" i="1"/>
  <c r="D27" i="1"/>
  <c r="D40" i="1"/>
  <c r="D39" i="1"/>
  <c r="C32" i="1"/>
  <c r="C30" i="1"/>
  <c r="D37" i="1"/>
  <c r="C26" i="1"/>
  <c r="D38" i="1"/>
  <c r="D34" i="1"/>
  <c r="C37" i="1"/>
  <c r="D33" i="1"/>
  <c r="C38" i="1"/>
  <c r="C35" i="1"/>
  <c r="C33" i="1"/>
  <c r="C31" i="1"/>
  <c r="C29" i="1"/>
  <c r="C27" i="1"/>
  <c r="C40" i="1"/>
  <c r="B32" i="1"/>
  <c r="B27" i="1"/>
  <c r="B29" i="1"/>
  <c r="B31" i="1"/>
  <c r="B34" i="1"/>
  <c r="B37" i="1"/>
  <c r="B39" i="1"/>
  <c r="B40" i="1"/>
  <c r="B26" i="1"/>
  <c r="B28" i="1"/>
  <c r="B30" i="1"/>
  <c r="B33" i="1"/>
  <c r="B35" i="1"/>
  <c r="B38" i="1"/>
  <c r="F25" i="1"/>
  <c r="E41" i="1"/>
  <c r="D41" i="1" l="1"/>
  <c r="C41" i="1"/>
</calcChain>
</file>

<file path=xl/sharedStrings.xml><?xml version="1.0" encoding="utf-8"?>
<sst xmlns="http://schemas.openxmlformats.org/spreadsheetml/2006/main" count="927" uniqueCount="111">
  <si>
    <t>FND 0100</t>
  </si>
  <si>
    <t>FND 420</t>
  </si>
  <si>
    <t>TOTAL EXP.</t>
  </si>
  <si>
    <t>FUNCTION/OBJ</t>
  </si>
  <si>
    <t xml:space="preserve"> </t>
  </si>
  <si>
    <t>TOTAL EXPEND.</t>
  </si>
  <si>
    <t>C.C.</t>
  </si>
  <si>
    <t>0021</t>
  </si>
  <si>
    <t>0031</t>
  </si>
  <si>
    <t>0101</t>
  </si>
  <si>
    <t>0121</t>
  </si>
  <si>
    <t>0161</t>
  </si>
  <si>
    <t>0171</t>
  </si>
  <si>
    <t>0181</t>
  </si>
  <si>
    <t>0201</t>
  </si>
  <si>
    <t>% Of TOTAL EXPEND</t>
  </si>
  <si>
    <t>6200-610,620,690</t>
  </si>
  <si>
    <t>FLORIDA DEPARTMENT OF EDUCATION</t>
  </si>
  <si>
    <t>EDUCATIONAL FUNDING ACCOUNTABILITY ACT</t>
  </si>
  <si>
    <t>REVENUES</t>
  </si>
  <si>
    <t>SCHOOL</t>
  </si>
  <si>
    <t>%</t>
  </si>
  <si>
    <t>DISTRICT</t>
  </si>
  <si>
    <t>STATE</t>
  </si>
  <si>
    <t>FEDERAL</t>
  </si>
  <si>
    <t>STATE/LOCAL(Excludes Lottery)</t>
  </si>
  <si>
    <t>LOTTERY</t>
  </si>
  <si>
    <t>PRIVATE</t>
  </si>
  <si>
    <t>TOTAL</t>
  </si>
  <si>
    <t>OPERATING COSTS K-12</t>
  </si>
  <si>
    <t>PER FULL-TIME EQUIVALENT STUDENTS</t>
  </si>
  <si>
    <t>COSTS</t>
  </si>
  <si>
    <t>SALARIES/BENEFITS</t>
  </si>
  <si>
    <t>OTHER INSTRUCTIONAL PERSONNEL</t>
  </si>
  <si>
    <t>CONTRACTED SERVICES</t>
  </si>
  <si>
    <t>SCHOOL ADMINISTRATION</t>
  </si>
  <si>
    <t>MATERIALS, SUPPLIES, CAPITAL OUTLAY</t>
  </si>
  <si>
    <t>FOOD SERVICE</t>
  </si>
  <si>
    <t>OPER/MAINT OF PLANT</t>
  </si>
  <si>
    <t>OTHER SCHOOL LEVEL SUPPORT SERV.</t>
  </si>
  <si>
    <t>TOTAL SCHOOL COSTS</t>
  </si>
  <si>
    <t>BASIC PROGRAMS</t>
  </si>
  <si>
    <t>EXCEPTIONAL PROGRAMS</t>
  </si>
  <si>
    <t>TEXTBOOKS</t>
  </si>
  <si>
    <t>COMPUTER HARDWARE &amp; SOFTWARE</t>
  </si>
  <si>
    <t>OTHER INSTRUCTIONAL MATERIALS</t>
  </si>
  <si>
    <t>LIBRARY MEDIA MATERIALS</t>
  </si>
  <si>
    <t xml:space="preserve">  </t>
  </si>
  <si>
    <t>*</t>
  </si>
  <si>
    <t>SCHOOL:  OKEECHOBEE FRESHMAN CAMPUS</t>
  </si>
  <si>
    <t>BREAKDOWN OF MATERIALS/SUPPLIES</t>
  </si>
  <si>
    <t>**</t>
  </si>
  <si>
    <t>0112</t>
  </si>
  <si>
    <t>0113</t>
  </si>
  <si>
    <t>ESOL PROGRAM</t>
  </si>
  <si>
    <t>ESOL PROGRAMS</t>
  </si>
  <si>
    <t>SCHOOL:  OKEECHOBEE HIGH SCHOOL</t>
  </si>
  <si>
    <t xml:space="preserve">FOOTNOTE:  </t>
  </si>
  <si>
    <t>THE COST OF SUBSTITUTE TEACHERS</t>
  </si>
  <si>
    <t>FOOTNOTE:</t>
  </si>
  <si>
    <t xml:space="preserve">THE COST OF SUBSTITUTE TEACHERS </t>
  </si>
  <si>
    <t>INCLUDED IN "SALARIES/BENEFITS"</t>
  </si>
  <si>
    <t>IS:</t>
  </si>
  <si>
    <t>BREAKDOWN OF MATERIALS/SUPPLIES FOR DOE REPORT</t>
  </si>
  <si>
    <t>DOE REPORT</t>
  </si>
  <si>
    <t>MAT/SPL/CAP</t>
  </si>
  <si>
    <t>INST SALARIES PER FULL-TIME STUDENTS</t>
  </si>
  <si>
    <t>5000-0520</t>
  </si>
  <si>
    <t>5000-0643,0644,0691,0692</t>
  </si>
  <si>
    <t>FUNCTION 6200</t>
  </si>
  <si>
    <t>0610,0620,0690'S</t>
  </si>
  <si>
    <t>THE AMOUNTS IN COLUMN F ARE REFLECTED IN THE EDUCATION FUNDING ACCOUNTABILITY REPORT.</t>
  </si>
  <si>
    <t>EACH COST CENTER HAS AN AMOUNT TITLED MATERIALS,SUPPLIES, CAPITAL OUTLAY.</t>
  </si>
  <si>
    <t>Object 500-Other</t>
  </si>
  <si>
    <t>500-Other</t>
  </si>
  <si>
    <t>OMIT FUNCTION 5500/5900</t>
  </si>
  <si>
    <t>SCHOOL:  SOUTH ELEMENTARY SCHOOL</t>
  </si>
  <si>
    <t>SCHOOL:  CENTRAL ELEMENTARY SCHOOL</t>
  </si>
  <si>
    <t>SCHOOL: OKEECHOBEE ACHIEVEMENT ACADEMY</t>
  </si>
  <si>
    <t>SCHOOL: YEARLING MIDDLE SCHOOL</t>
  </si>
  <si>
    <t>SCHOOL:  NORTH ELEMENTARY SCHOOL</t>
  </si>
  <si>
    <t>SCHOOL:  EVERGLADES ELEMENTARY SCHOOL</t>
  </si>
  <si>
    <t>SCHOOL:  SEMINOLE ELEMENTARY SCHOOL</t>
  </si>
  <si>
    <r>
      <t xml:space="preserve">ADULT PROGRAMS </t>
    </r>
    <r>
      <rPr>
        <i/>
        <sz val="10"/>
        <rFont val="Arial"/>
        <family val="2"/>
      </rPr>
      <t>(* NOT FEFP FUNDED)</t>
    </r>
  </si>
  <si>
    <r>
      <t>ADULT PROGRAMS</t>
    </r>
    <r>
      <rPr>
        <i/>
        <sz val="10"/>
        <rFont val="Arial"/>
        <family val="2"/>
      </rPr>
      <t xml:space="preserve"> (* NOT FEFP FUNDED)</t>
    </r>
  </si>
  <si>
    <t>SCHOOL:  OSCEOLA MIDDLE SCHOOL</t>
  </si>
  <si>
    <r>
      <t>ADULT PROGRAMS</t>
    </r>
    <r>
      <rPr>
        <sz val="10"/>
        <rFont val="Arial"/>
        <family val="2"/>
      </rPr>
      <t xml:space="preserve"> (* </t>
    </r>
    <r>
      <rPr>
        <i/>
        <sz val="10"/>
        <rFont val="Arial"/>
        <family val="2"/>
      </rPr>
      <t>NOT FEFP FUNDED</t>
    </r>
    <r>
      <rPr>
        <sz val="10"/>
        <rFont val="Arial"/>
        <family val="2"/>
      </rPr>
      <t>)</t>
    </r>
  </si>
  <si>
    <r>
      <t>ADULT PROGRAMS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(* NOT FEFP FUNDED)</t>
    </r>
  </si>
  <si>
    <r>
      <t xml:space="preserve">ADULT PROGRAMS </t>
    </r>
    <r>
      <rPr>
        <sz val="10"/>
        <rFont val="Arial"/>
        <family val="2"/>
      </rPr>
      <t>(* NOT FEFP FUNDED)</t>
    </r>
  </si>
  <si>
    <t>NOTE:  SKYWARD REPORTS USED TO VERIFY THESE AMOUNTS</t>
  </si>
  <si>
    <t>CAREER EDUCATION PROGRAMS</t>
  </si>
  <si>
    <t>Federal</t>
  </si>
  <si>
    <t>State/Local</t>
  </si>
  <si>
    <t>Lottery</t>
  </si>
  <si>
    <t>Central</t>
  </si>
  <si>
    <t>OHS</t>
  </si>
  <si>
    <t>Subs</t>
  </si>
  <si>
    <t>South</t>
  </si>
  <si>
    <t>YMS</t>
  </si>
  <si>
    <t>North</t>
  </si>
  <si>
    <t>Everglades</t>
  </si>
  <si>
    <t>Seminole</t>
  </si>
  <si>
    <t>OMS</t>
  </si>
  <si>
    <t>OAA</t>
  </si>
  <si>
    <t>SCHOOL:  8017 OKEE INTENSIVE HALFWAY HOUSE</t>
  </si>
  <si>
    <t>SCHOOL: 9101 TANTIE JUVENILE RESIDENTIAL FACILITY</t>
  </si>
  <si>
    <t>SCHOOL:  9106 CYPRESS JUVENILE RESIDENTIAL FACILITY</t>
  </si>
  <si>
    <t>SCHOOL FINANCIAL REPORT 2014-15</t>
  </si>
  <si>
    <t>2014-15 FINANCIAL REPORT</t>
  </si>
  <si>
    <t>SCHOOL:  7004 OKEECHOBEE VIRTUAL FRANCHISE</t>
  </si>
  <si>
    <t>SCHOOL:  9004  STUDENT SERVICES/SPECIAL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</si>
</sst>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"/>
    <numFmt numFmtId="165" formatCode="0.00000%"/>
    <numFmt numFmtId="166" formatCode="_(* #,##0_);_(* \(#,##0\);_(* &quot;-&quot;??_);_(@_)"/>
  </numFmts>
  <fonts count="8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2"/>
      <color theme="3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3" fontId="1" fillId="0" borderId="0" xfId="0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4" fontId="1" fillId="0" borderId="0" xfId="0" quotePrefix="1" applyNumberFormat="1" applyFont="1" applyAlignment="1">
      <alignment horizontal="center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Alignment="1"/>
    <xf numFmtId="0" fontId="2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10" fontId="1" fillId="0" borderId="1" xfId="0" applyNumberFormat="1" applyFont="1" applyBorder="1"/>
    <xf numFmtId="3" fontId="2" fillId="0" borderId="1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2" xfId="0" applyFont="1" applyBorder="1"/>
    <xf numFmtId="0" fontId="1" fillId="0" borderId="3" xfId="0" applyFont="1" applyBorder="1"/>
    <xf numFmtId="3" fontId="2" fillId="0" borderId="0" xfId="0" applyNumberFormat="1" applyFont="1" applyBorder="1"/>
    <xf numFmtId="10" fontId="2" fillId="0" borderId="0" xfId="0" applyNumberFormat="1" applyFont="1" applyBorder="1"/>
    <xf numFmtId="0" fontId="1" fillId="0" borderId="4" xfId="0" applyFont="1" applyBorder="1"/>
    <xf numFmtId="0" fontId="2" fillId="0" borderId="5" xfId="0" applyFont="1" applyBorder="1"/>
    <xf numFmtId="164" fontId="2" fillId="0" borderId="0" xfId="0" applyNumberFormat="1" applyFont="1" applyBorder="1"/>
    <xf numFmtId="0" fontId="1" fillId="0" borderId="0" xfId="0" applyFont="1" applyBorder="1"/>
    <xf numFmtId="3" fontId="2" fillId="0" borderId="2" xfId="0" applyNumberFormat="1" applyFont="1" applyBorder="1"/>
    <xf numFmtId="3" fontId="1" fillId="0" borderId="5" xfId="0" applyNumberFormat="1" applyFont="1" applyBorder="1"/>
    <xf numFmtId="0" fontId="2" fillId="0" borderId="4" xfId="0" applyFont="1" applyBorder="1"/>
    <xf numFmtId="3" fontId="2" fillId="0" borderId="5" xfId="0" applyNumberFormat="1" applyFont="1" applyBorder="1" applyAlignment="1">
      <alignment horizontal="right"/>
    </xf>
    <xf numFmtId="3" fontId="1" fillId="0" borderId="0" xfId="0" applyNumberFormat="1" applyFont="1"/>
    <xf numFmtId="0" fontId="1" fillId="0" borderId="5" xfId="0" applyFont="1" applyBorder="1"/>
    <xf numFmtId="0" fontId="1" fillId="0" borderId="0" xfId="0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/>
    <xf numFmtId="165" fontId="1" fillId="0" borderId="0" xfId="0" applyNumberFormat="1" applyFont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left"/>
    </xf>
    <xf numFmtId="4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center"/>
    </xf>
    <xf numFmtId="165" fontId="1" fillId="2" borderId="0" xfId="0" applyNumberFormat="1" applyFont="1" applyFill="1"/>
    <xf numFmtId="0" fontId="3" fillId="0" borderId="0" xfId="0" applyNumberFormat="1" applyFont="1" applyAlignment="1"/>
    <xf numFmtId="3" fontId="3" fillId="0" borderId="0" xfId="0" applyNumberFormat="1" applyFont="1" applyAlignment="1"/>
    <xf numFmtId="3" fontId="3" fillId="0" borderId="0" xfId="0" applyNumberFormat="1" applyFont="1" applyAlignment="1">
      <alignment horizontal="right"/>
    </xf>
    <xf numFmtId="0" fontId="3" fillId="0" borderId="0" xfId="0" applyFont="1"/>
    <xf numFmtId="166" fontId="0" fillId="0" borderId="0" xfId="1" applyNumberFormat="1" applyFont="1"/>
    <xf numFmtId="166" fontId="0" fillId="0" borderId="9" xfId="1" applyNumberFormat="1" applyFont="1" applyBorder="1"/>
    <xf numFmtId="0" fontId="0" fillId="0" borderId="10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166" fontId="0" fillId="0" borderId="0" xfId="1" applyNumberFormat="1" applyFont="1" applyBorder="1"/>
    <xf numFmtId="10" fontId="0" fillId="0" borderId="14" xfId="0" applyNumberFormat="1" applyBorder="1"/>
    <xf numFmtId="10" fontId="0" fillId="0" borderId="15" xfId="0" applyNumberFormat="1" applyBorder="1"/>
    <xf numFmtId="0" fontId="5" fillId="0" borderId="16" xfId="0" applyFont="1" applyBorder="1"/>
    <xf numFmtId="0" fontId="0" fillId="0" borderId="15" xfId="0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0"/>
  <sheetViews>
    <sheetView workbookViewId="0">
      <selection activeCell="E6" sqref="E6"/>
    </sheetView>
  </sheetViews>
  <sheetFormatPr defaultRowHeight="15.75" x14ac:dyDescent="0.25"/>
  <cols>
    <col min="1" max="1" width="29.42578125" style="1" customWidth="1"/>
    <col min="2" max="2" width="15.7109375" style="1" customWidth="1"/>
    <col min="3" max="3" width="18.140625" style="1" customWidth="1"/>
    <col min="4" max="4" width="15.7109375" style="1" customWidth="1"/>
    <col min="5" max="5" width="24.28515625" style="1" customWidth="1"/>
    <col min="6" max="6" width="16.5703125" style="1" customWidth="1"/>
    <col min="7" max="7" width="9.140625" style="1"/>
    <col min="8" max="8" width="15.28515625" style="1" customWidth="1"/>
    <col min="9" max="16384" width="9.140625" style="1"/>
  </cols>
  <sheetData>
    <row r="1" spans="1:6" x14ac:dyDescent="0.25">
      <c r="A1" s="64" t="s">
        <v>107</v>
      </c>
      <c r="B1" s="64"/>
      <c r="C1" s="64"/>
      <c r="D1" s="64"/>
      <c r="E1" s="64"/>
      <c r="F1" s="64"/>
    </row>
    <row r="2" spans="1:6" x14ac:dyDescent="0.25">
      <c r="A2" s="64" t="s">
        <v>63</v>
      </c>
      <c r="B2" s="64"/>
      <c r="C2" s="64"/>
      <c r="D2" s="64"/>
      <c r="E2" s="64"/>
      <c r="F2" s="64"/>
    </row>
    <row r="4" spans="1:6" x14ac:dyDescent="0.25">
      <c r="A4" s="2" t="s">
        <v>3</v>
      </c>
      <c r="B4" s="2" t="s">
        <v>0</v>
      </c>
      <c r="C4" s="2" t="s">
        <v>1</v>
      </c>
      <c r="D4" s="1" t="s">
        <v>2</v>
      </c>
      <c r="E4" s="1" t="s">
        <v>15</v>
      </c>
    </row>
    <row r="5" spans="1:6" x14ac:dyDescent="0.25">
      <c r="A5" s="45" t="s">
        <v>75</v>
      </c>
    </row>
    <row r="6" spans="1:6" x14ac:dyDescent="0.25">
      <c r="A6" s="2" t="s">
        <v>67</v>
      </c>
      <c r="B6" s="3">
        <v>875888.86</v>
      </c>
      <c r="C6" s="3">
        <v>5949.6</v>
      </c>
      <c r="D6" s="3">
        <f>SUM(B6:C6)</f>
        <v>881838.46</v>
      </c>
      <c r="E6" s="37">
        <f>D6/D16</f>
        <v>0.35940230000000001</v>
      </c>
    </row>
    <row r="7" spans="1:6" x14ac:dyDescent="0.25">
      <c r="A7" s="4" t="s">
        <v>68</v>
      </c>
      <c r="B7" s="3">
        <v>299084.28000000003</v>
      </c>
      <c r="C7" s="3">
        <v>305099.34000000003</v>
      </c>
      <c r="D7" s="3">
        <f>SUM(B7:C7)</f>
        <v>604183.62</v>
      </c>
      <c r="E7" s="37">
        <f>D7/D16</f>
        <v>0.24624119999999999</v>
      </c>
    </row>
    <row r="8" spans="1:6" x14ac:dyDescent="0.25">
      <c r="A8" s="41" t="s">
        <v>73</v>
      </c>
      <c r="B8" s="3">
        <v>405542.05</v>
      </c>
      <c r="C8" s="3">
        <v>537200.69999999995</v>
      </c>
      <c r="D8" s="3">
        <f>SUM(B8:C8)</f>
        <v>942742.75</v>
      </c>
      <c r="E8" s="37">
        <f>D8/D16</f>
        <v>0.38422450000000002</v>
      </c>
    </row>
    <row r="9" spans="1:6" x14ac:dyDescent="0.25">
      <c r="A9" s="2"/>
      <c r="B9" s="3"/>
      <c r="C9" s="3"/>
      <c r="D9" s="3"/>
      <c r="E9" s="37"/>
    </row>
    <row r="10" spans="1:6" x14ac:dyDescent="0.25">
      <c r="A10" s="2"/>
      <c r="B10" s="3"/>
      <c r="C10" s="3"/>
      <c r="D10" s="3"/>
      <c r="E10" s="37"/>
    </row>
    <row r="11" spans="1:6" x14ac:dyDescent="0.25">
      <c r="A11" s="2" t="s">
        <v>69</v>
      </c>
      <c r="B11" s="3"/>
      <c r="C11" s="3"/>
      <c r="D11" s="3"/>
      <c r="E11" s="37"/>
    </row>
    <row r="12" spans="1:6" x14ac:dyDescent="0.25">
      <c r="A12" s="4" t="s">
        <v>70</v>
      </c>
      <c r="B12" s="3">
        <v>24860.17</v>
      </c>
      <c r="C12" s="3">
        <v>0</v>
      </c>
      <c r="D12" s="3">
        <f>SUM(B12:C12)</f>
        <v>24860.17</v>
      </c>
      <c r="E12" s="37">
        <f>D12/D16</f>
        <v>1.0132E-2</v>
      </c>
    </row>
    <row r="13" spans="1:6" x14ac:dyDescent="0.25">
      <c r="A13" s="2"/>
      <c r="B13" s="3"/>
      <c r="C13" s="3"/>
      <c r="D13" s="3"/>
      <c r="E13" s="37"/>
    </row>
    <row r="14" spans="1:6" x14ac:dyDescent="0.25">
      <c r="A14" s="2"/>
      <c r="B14" s="3"/>
      <c r="C14" s="3"/>
      <c r="D14" s="3"/>
      <c r="E14" s="37"/>
    </row>
    <row r="15" spans="1:6" x14ac:dyDescent="0.25">
      <c r="A15" s="2"/>
      <c r="B15" s="3"/>
      <c r="C15" s="3"/>
      <c r="D15" s="3"/>
      <c r="E15" s="37"/>
    </row>
    <row r="16" spans="1:6" x14ac:dyDescent="0.25">
      <c r="A16" s="2" t="s">
        <v>5</v>
      </c>
      <c r="B16" s="3">
        <f>SUM(B6:B15)</f>
        <v>1605375.36</v>
      </c>
      <c r="C16" s="3">
        <f>SUM(C6:C15)</f>
        <v>848249.64</v>
      </c>
      <c r="D16" s="3">
        <f>SUM(D6:D15)</f>
        <v>2453625</v>
      </c>
      <c r="E16" s="37">
        <f>SUM(E6:E15)</f>
        <v>1</v>
      </c>
    </row>
    <row r="17" spans="1:8" x14ac:dyDescent="0.25">
      <c r="A17" s="2"/>
      <c r="B17" s="3"/>
      <c r="C17" s="3"/>
      <c r="D17" s="3"/>
    </row>
    <row r="18" spans="1:8" s="39" customFormat="1" x14ac:dyDescent="0.25">
      <c r="A18" s="43" t="s">
        <v>89</v>
      </c>
      <c r="B18" s="44"/>
      <c r="C18" s="44"/>
      <c r="D18" s="44"/>
    </row>
    <row r="19" spans="1:8" x14ac:dyDescent="0.25">
      <c r="A19" s="2"/>
      <c r="B19" s="3"/>
      <c r="C19" s="3"/>
      <c r="D19" s="3"/>
    </row>
    <row r="20" spans="1:8" x14ac:dyDescent="0.25">
      <c r="A20" s="2"/>
      <c r="B20" s="3"/>
      <c r="C20" s="3"/>
      <c r="D20" s="3"/>
    </row>
    <row r="21" spans="1:8" x14ac:dyDescent="0.25">
      <c r="A21" s="2"/>
      <c r="B21" s="3"/>
      <c r="C21" s="3"/>
      <c r="D21" s="3"/>
    </row>
    <row r="22" spans="1:8" x14ac:dyDescent="0.25">
      <c r="A22" s="2"/>
      <c r="B22" s="3"/>
      <c r="C22" s="3"/>
      <c r="D22" s="3"/>
    </row>
    <row r="23" spans="1:8" x14ac:dyDescent="0.25">
      <c r="A23" s="2"/>
      <c r="B23" s="65">
        <v>5000</v>
      </c>
      <c r="C23" s="65"/>
      <c r="D23" s="65"/>
      <c r="E23" s="2">
        <v>6200</v>
      </c>
      <c r="F23" s="45" t="s">
        <v>64</v>
      </c>
    </row>
    <row r="24" spans="1:8" x14ac:dyDescent="0.25">
      <c r="A24" s="2" t="s">
        <v>6</v>
      </c>
      <c r="B24" s="7">
        <v>520</v>
      </c>
      <c r="C24" s="4">
        <v>643644691692</v>
      </c>
      <c r="D24" s="42" t="s">
        <v>74</v>
      </c>
      <c r="E24" s="2" t="s">
        <v>16</v>
      </c>
      <c r="F24" s="45" t="s">
        <v>65</v>
      </c>
    </row>
    <row r="25" spans="1:8" x14ac:dyDescent="0.25">
      <c r="A25" s="2"/>
      <c r="B25" s="38">
        <f>E6</f>
        <v>0.35940230000000001</v>
      </c>
      <c r="C25" s="38">
        <f>E7</f>
        <v>0.24624119999999999</v>
      </c>
      <c r="D25" s="38">
        <f>E8</f>
        <v>0.38422450000000002</v>
      </c>
      <c r="E25" s="38">
        <f>E12</f>
        <v>1.0132E-2</v>
      </c>
      <c r="F25" s="46">
        <f>SUM(B25:E25)</f>
        <v>1</v>
      </c>
    </row>
    <row r="26" spans="1:8" x14ac:dyDescent="0.25">
      <c r="A26" s="5" t="s">
        <v>7</v>
      </c>
      <c r="B26" s="35">
        <f>F26*B25</f>
        <v>0</v>
      </c>
      <c r="C26" s="35">
        <f>F26*C25</f>
        <v>0</v>
      </c>
      <c r="D26" s="35">
        <f>F26*D25</f>
        <v>0</v>
      </c>
      <c r="E26" s="35">
        <f>F26*E25</f>
        <v>0</v>
      </c>
      <c r="F26" s="32">
        <v>0</v>
      </c>
      <c r="H26" s="3"/>
    </row>
    <row r="27" spans="1:8" x14ac:dyDescent="0.25">
      <c r="A27" s="5" t="s">
        <v>8</v>
      </c>
      <c r="B27" s="35">
        <f>F27*B25</f>
        <v>69862</v>
      </c>
      <c r="C27" s="35">
        <f>F27*C25</f>
        <v>47865</v>
      </c>
      <c r="D27" s="35">
        <f>F27*D25</f>
        <v>74687</v>
      </c>
      <c r="E27" s="35">
        <f>F27*E25</f>
        <v>1969</v>
      </c>
      <c r="F27" s="32">
        <v>194383</v>
      </c>
      <c r="H27" s="3"/>
    </row>
    <row r="28" spans="1:8" x14ac:dyDescent="0.25">
      <c r="A28" s="5" t="s">
        <v>9</v>
      </c>
      <c r="B28" s="35">
        <f>F28*B25</f>
        <v>235502</v>
      </c>
      <c r="C28" s="35">
        <f>F28*C25</f>
        <v>161352</v>
      </c>
      <c r="D28" s="35">
        <f>F28*D25</f>
        <v>251767</v>
      </c>
      <c r="E28" s="35">
        <f>F28*E25</f>
        <v>6639</v>
      </c>
      <c r="F28" s="32">
        <v>655260</v>
      </c>
      <c r="H28" s="3"/>
    </row>
    <row r="29" spans="1:8" x14ac:dyDescent="0.25">
      <c r="A29" s="5" t="s">
        <v>52</v>
      </c>
      <c r="B29" s="35">
        <f>F29*B25</f>
        <v>72827</v>
      </c>
      <c r="C29" s="35">
        <f>F29*C25</f>
        <v>49897</v>
      </c>
      <c r="D29" s="35">
        <f>F29*D25</f>
        <v>77857</v>
      </c>
      <c r="E29" s="35">
        <f>F29*E25</f>
        <v>2053</v>
      </c>
      <c r="F29" s="32">
        <v>202634</v>
      </c>
      <c r="H29" s="3"/>
    </row>
    <row r="30" spans="1:8" x14ac:dyDescent="0.25">
      <c r="A30" s="5" t="s">
        <v>53</v>
      </c>
      <c r="B30" s="35">
        <f>F30*B25</f>
        <v>14495</v>
      </c>
      <c r="C30" s="35">
        <f>F30*C25</f>
        <v>9931</v>
      </c>
      <c r="D30" s="35">
        <f>F30*D25</f>
        <v>15496</v>
      </c>
      <c r="E30" s="35">
        <f>F30*E25</f>
        <v>409</v>
      </c>
      <c r="F30" s="32">
        <v>40330</v>
      </c>
      <c r="H30" s="3"/>
    </row>
    <row r="31" spans="1:8" x14ac:dyDescent="0.25">
      <c r="A31" s="5" t="s">
        <v>10</v>
      </c>
      <c r="B31" s="35">
        <f>F31*B25</f>
        <v>126486</v>
      </c>
      <c r="C31" s="35">
        <f>F31*C25</f>
        <v>86661</v>
      </c>
      <c r="D31" s="35">
        <f>F31*D25</f>
        <v>135222</v>
      </c>
      <c r="E31" s="35">
        <f>F31*E25</f>
        <v>3566</v>
      </c>
      <c r="F31" s="32">
        <v>351935</v>
      </c>
      <c r="H31" s="3"/>
    </row>
    <row r="32" spans="1:8" x14ac:dyDescent="0.25">
      <c r="A32" s="5" t="s">
        <v>11</v>
      </c>
      <c r="B32" s="35">
        <f>F32*B25</f>
        <v>70815</v>
      </c>
      <c r="C32" s="35">
        <f>F32*C25</f>
        <v>48518</v>
      </c>
      <c r="D32" s="35">
        <f>F32*D25</f>
        <v>75706</v>
      </c>
      <c r="E32" s="35">
        <f>F32*E25</f>
        <v>1996</v>
      </c>
      <c r="F32" s="32">
        <v>197035</v>
      </c>
      <c r="H32" s="3"/>
    </row>
    <row r="33" spans="1:8" x14ac:dyDescent="0.25">
      <c r="A33" s="5" t="s">
        <v>12</v>
      </c>
      <c r="B33" s="35">
        <f>F33*B25</f>
        <v>91681</v>
      </c>
      <c r="C33" s="35">
        <f>F33*C25</f>
        <v>62815</v>
      </c>
      <c r="D33" s="35">
        <f>F33*D25</f>
        <v>98013</v>
      </c>
      <c r="E33" s="35">
        <f>F33*E25</f>
        <v>2585</v>
      </c>
      <c r="F33" s="32">
        <v>255094</v>
      </c>
      <c r="H33" s="3"/>
    </row>
    <row r="34" spans="1:8" x14ac:dyDescent="0.25">
      <c r="A34" s="8" t="s">
        <v>13</v>
      </c>
      <c r="B34" s="35">
        <f>F34*B25</f>
        <v>84753</v>
      </c>
      <c r="C34" s="35">
        <f>F34*C25</f>
        <v>58068</v>
      </c>
      <c r="D34" s="35">
        <f>F34*D25</f>
        <v>90607</v>
      </c>
      <c r="E34" s="35">
        <f>F34*E25</f>
        <v>2389</v>
      </c>
      <c r="F34" s="32">
        <v>235817</v>
      </c>
      <c r="H34" s="3"/>
    </row>
    <row r="35" spans="1:8" x14ac:dyDescent="0.25">
      <c r="A35" s="5" t="s">
        <v>14</v>
      </c>
      <c r="B35" s="35">
        <f>F35*B25</f>
        <v>107976</v>
      </c>
      <c r="C35" s="35">
        <f>F35*C25</f>
        <v>73979</v>
      </c>
      <c r="D35" s="35">
        <f>F35*D25</f>
        <v>115434</v>
      </c>
      <c r="E35" s="35">
        <f>F35*E25</f>
        <v>3044</v>
      </c>
      <c r="F35" s="32">
        <v>300433</v>
      </c>
      <c r="H35" s="3"/>
    </row>
    <row r="36" spans="1:8" x14ac:dyDescent="0.25">
      <c r="A36" s="5">
        <v>7004</v>
      </c>
      <c r="B36" s="35">
        <f>F36*B25</f>
        <v>346</v>
      </c>
      <c r="C36" s="35">
        <f>F36*C25</f>
        <v>237</v>
      </c>
      <c r="D36" s="35">
        <f>F36*D25</f>
        <v>370</v>
      </c>
      <c r="E36" s="35">
        <f>F36*E25</f>
        <v>10</v>
      </c>
      <c r="F36" s="32">
        <v>963</v>
      </c>
      <c r="H36" s="3"/>
    </row>
    <row r="37" spans="1:8" x14ac:dyDescent="0.25">
      <c r="A37" s="2">
        <v>8017</v>
      </c>
      <c r="B37" s="35">
        <f>F37*B25</f>
        <v>11492</v>
      </c>
      <c r="C37" s="35">
        <f>F37*C25</f>
        <v>7874</v>
      </c>
      <c r="D37" s="35">
        <f>F37*D25</f>
        <v>12286</v>
      </c>
      <c r="E37" s="35">
        <f>F37*E25</f>
        <v>324</v>
      </c>
      <c r="F37" s="32">
        <v>31975</v>
      </c>
      <c r="H37" s="3"/>
    </row>
    <row r="38" spans="1:8" x14ac:dyDescent="0.25">
      <c r="A38" s="2">
        <v>9004</v>
      </c>
      <c r="B38" s="35">
        <f>F38*B25</f>
        <v>142</v>
      </c>
      <c r="C38" s="35">
        <f>F38*C25</f>
        <v>97</v>
      </c>
      <c r="D38" s="35">
        <f>F38*D25</f>
        <v>152</v>
      </c>
      <c r="E38" s="35">
        <f>F38*E25</f>
        <v>4</v>
      </c>
      <c r="F38" s="32">
        <v>395</v>
      </c>
      <c r="H38" s="3"/>
    </row>
    <row r="39" spans="1:8" x14ac:dyDescent="0.25">
      <c r="A39" s="2">
        <v>9101</v>
      </c>
      <c r="B39" s="35">
        <f>F39*B25</f>
        <v>12861</v>
      </c>
      <c r="C39" s="35">
        <f>F39*C25</f>
        <v>8812</v>
      </c>
      <c r="D39" s="35">
        <f>F39*D25</f>
        <v>13749</v>
      </c>
      <c r="E39" s="35">
        <f>F39*E25</f>
        <v>363</v>
      </c>
      <c r="F39" s="32">
        <v>35785</v>
      </c>
    </row>
    <row r="40" spans="1:8" x14ac:dyDescent="0.25">
      <c r="A40" s="2">
        <v>9106</v>
      </c>
      <c r="B40" s="35">
        <f>F40*B25</f>
        <v>9772</v>
      </c>
      <c r="C40" s="35">
        <f>F40*C25</f>
        <v>6695</v>
      </c>
      <c r="D40" s="35">
        <f>F40*D25</f>
        <v>10447</v>
      </c>
      <c r="E40" s="35">
        <f>F40*E25</f>
        <v>275</v>
      </c>
      <c r="F40" s="32">
        <v>27189</v>
      </c>
    </row>
    <row r="41" spans="1:8" s="50" customFormat="1" x14ac:dyDescent="0.25">
      <c r="A41" s="47"/>
      <c r="B41" s="48">
        <f>SUM(B26:B40)</f>
        <v>909010</v>
      </c>
      <c r="C41" s="48">
        <f>SUM(C26:C40)</f>
        <v>622801</v>
      </c>
      <c r="D41" s="48">
        <f>SUM(D26:D40)</f>
        <v>971793</v>
      </c>
      <c r="E41" s="48">
        <f>SUM(E26:E40)</f>
        <v>25626</v>
      </c>
      <c r="F41" s="49">
        <f>SUM(F26:F40)</f>
        <v>2529228</v>
      </c>
    </row>
    <row r="42" spans="1:8" x14ac:dyDescent="0.25">
      <c r="A42" s="10"/>
      <c r="B42" s="10"/>
      <c r="C42" s="10"/>
      <c r="D42" s="10"/>
      <c r="E42" s="10"/>
      <c r="F42" s="9"/>
    </row>
    <row r="43" spans="1:8" x14ac:dyDescent="0.25">
      <c r="A43" s="40" t="s">
        <v>71</v>
      </c>
      <c r="B43" s="10"/>
      <c r="C43" s="10"/>
      <c r="D43" s="10"/>
      <c r="E43" s="10"/>
      <c r="F43" s="9"/>
    </row>
    <row r="44" spans="1:8" s="39" customFormat="1" x14ac:dyDescent="0.25">
      <c r="A44" s="40" t="s">
        <v>72</v>
      </c>
      <c r="B44" s="40"/>
      <c r="C44" s="40"/>
      <c r="D44" s="40"/>
      <c r="E44" s="40"/>
      <c r="F44" s="40"/>
    </row>
    <row r="45" spans="1:8" x14ac:dyDescent="0.25">
      <c r="A45" s="10"/>
      <c r="B45" s="10"/>
      <c r="C45" s="10"/>
      <c r="D45" s="10"/>
      <c r="E45" s="10"/>
      <c r="F45" s="9"/>
    </row>
    <row r="46" spans="1:8" x14ac:dyDescent="0.25">
      <c r="A46" s="10"/>
      <c r="B46" s="10"/>
      <c r="C46" s="10"/>
      <c r="D46" s="10"/>
      <c r="E46" s="10"/>
      <c r="F46" s="9"/>
    </row>
    <row r="47" spans="1:8" x14ac:dyDescent="0.25">
      <c r="A47" s="10"/>
      <c r="B47" s="10"/>
      <c r="C47" s="10"/>
      <c r="D47" s="10"/>
      <c r="E47" s="10"/>
      <c r="F47" s="9"/>
    </row>
    <row r="48" spans="1:8" x14ac:dyDescent="0.25">
      <c r="A48" s="10"/>
      <c r="B48" s="10"/>
      <c r="C48" s="10"/>
      <c r="D48" s="10"/>
      <c r="E48" s="10"/>
      <c r="F48" s="9"/>
    </row>
    <row r="49" spans="1:6" x14ac:dyDescent="0.25">
      <c r="A49" s="10"/>
      <c r="B49" s="10"/>
      <c r="C49" s="10"/>
      <c r="D49" s="10"/>
      <c r="E49" s="10"/>
      <c r="F49" s="9"/>
    </row>
    <row r="50" spans="1:6" x14ac:dyDescent="0.25">
      <c r="A50" s="10"/>
      <c r="B50" s="10"/>
      <c r="C50" s="10"/>
      <c r="D50" s="10"/>
      <c r="E50" s="10"/>
      <c r="F50" s="9"/>
    </row>
    <row r="51" spans="1:6" x14ac:dyDescent="0.25">
      <c r="A51" s="10"/>
      <c r="B51" s="10"/>
      <c r="C51" s="10"/>
      <c r="D51" s="10"/>
      <c r="E51" s="10"/>
      <c r="F51" s="9"/>
    </row>
    <row r="52" spans="1:6" x14ac:dyDescent="0.25">
      <c r="A52" s="10"/>
      <c r="B52" s="10"/>
      <c r="C52" s="10"/>
      <c r="D52" s="10"/>
      <c r="E52" s="10"/>
      <c r="F52" s="9"/>
    </row>
    <row r="53" spans="1:6" x14ac:dyDescent="0.25">
      <c r="A53" s="10"/>
      <c r="B53" s="10"/>
      <c r="C53" s="10"/>
      <c r="D53" s="10"/>
      <c r="E53" s="10"/>
      <c r="F53" s="9"/>
    </row>
    <row r="54" spans="1:6" x14ac:dyDescent="0.25">
      <c r="A54" s="10"/>
      <c r="B54" s="10"/>
      <c r="C54" s="10"/>
      <c r="D54" s="10"/>
      <c r="E54" s="10"/>
      <c r="F54" s="9"/>
    </row>
    <row r="55" spans="1:6" x14ac:dyDescent="0.25">
      <c r="A55" s="10"/>
      <c r="B55" s="10"/>
      <c r="C55" s="10"/>
      <c r="D55" s="10"/>
      <c r="E55" s="10"/>
      <c r="F55" s="9"/>
    </row>
    <row r="56" spans="1:6" x14ac:dyDescent="0.25">
      <c r="A56" s="10"/>
      <c r="B56" s="10"/>
      <c r="C56" s="10"/>
      <c r="D56" s="10"/>
      <c r="E56" s="10"/>
      <c r="F56" s="9"/>
    </row>
    <row r="57" spans="1:6" x14ac:dyDescent="0.25">
      <c r="A57" s="10"/>
      <c r="B57" s="10"/>
      <c r="C57" s="10"/>
      <c r="D57" s="10"/>
      <c r="E57" s="10"/>
      <c r="F57" s="9"/>
    </row>
    <row r="58" spans="1:6" x14ac:dyDescent="0.25">
      <c r="A58" s="10"/>
      <c r="B58" s="10"/>
      <c r="C58" s="10"/>
      <c r="D58" s="10"/>
      <c r="E58" s="10"/>
      <c r="F58" s="9"/>
    </row>
    <row r="59" spans="1:6" x14ac:dyDescent="0.25">
      <c r="A59" s="10"/>
      <c r="B59" s="10"/>
      <c r="C59" s="10"/>
      <c r="D59" s="10"/>
      <c r="E59" s="10"/>
      <c r="F59" s="9"/>
    </row>
    <row r="60" spans="1:6" x14ac:dyDescent="0.25">
      <c r="A60" s="10"/>
      <c r="B60" s="10"/>
      <c r="C60" s="10"/>
      <c r="D60" s="10"/>
      <c r="E60" s="10"/>
      <c r="F60" s="9"/>
    </row>
    <row r="61" spans="1:6" x14ac:dyDescent="0.25">
      <c r="A61" s="10"/>
      <c r="B61" s="10"/>
      <c r="C61" s="10"/>
      <c r="D61" s="10"/>
      <c r="E61" s="10"/>
      <c r="F61" s="9"/>
    </row>
    <row r="62" spans="1:6" x14ac:dyDescent="0.25">
      <c r="A62" s="10"/>
      <c r="B62" s="10"/>
      <c r="C62" s="10"/>
      <c r="D62" s="10"/>
      <c r="E62" s="10"/>
      <c r="F62" s="9"/>
    </row>
    <row r="63" spans="1:6" x14ac:dyDescent="0.25">
      <c r="A63" s="10"/>
      <c r="B63" s="10"/>
      <c r="C63" s="10"/>
      <c r="D63" s="10"/>
      <c r="E63" s="10"/>
      <c r="F63" s="9"/>
    </row>
    <row r="64" spans="1:6" x14ac:dyDescent="0.25">
      <c r="A64" s="10"/>
      <c r="B64" s="10"/>
      <c r="C64" s="10"/>
      <c r="D64" s="10"/>
      <c r="E64" s="10"/>
      <c r="F64" s="9"/>
    </row>
    <row r="65" spans="1:6" x14ac:dyDescent="0.25">
      <c r="A65" s="10"/>
      <c r="B65" s="10"/>
      <c r="C65" s="10"/>
      <c r="D65" s="10"/>
      <c r="E65" s="10"/>
      <c r="F65" s="9"/>
    </row>
    <row r="66" spans="1:6" x14ac:dyDescent="0.25">
      <c r="A66" s="10"/>
      <c r="B66" s="10"/>
      <c r="C66" s="10"/>
      <c r="D66" s="10"/>
      <c r="E66" s="10"/>
      <c r="F66" s="9"/>
    </row>
    <row r="67" spans="1:6" x14ac:dyDescent="0.25">
      <c r="A67" s="10"/>
      <c r="B67" s="10"/>
      <c r="C67" s="10"/>
      <c r="D67" s="10"/>
      <c r="E67" s="10"/>
      <c r="F67" s="9"/>
    </row>
    <row r="68" spans="1:6" x14ac:dyDescent="0.25">
      <c r="A68" s="9"/>
      <c r="B68" s="9"/>
      <c r="C68" s="9"/>
      <c r="D68" s="9"/>
      <c r="E68" s="9"/>
      <c r="F68" s="9"/>
    </row>
    <row r="69" spans="1:6" x14ac:dyDescent="0.25">
      <c r="A69" s="9"/>
      <c r="B69" s="9"/>
      <c r="C69" s="9"/>
      <c r="D69" s="9"/>
      <c r="E69" s="9"/>
      <c r="F69" s="9"/>
    </row>
    <row r="70" spans="1:6" x14ac:dyDescent="0.25">
      <c r="A70" s="9"/>
      <c r="B70" s="9"/>
      <c r="C70" s="9"/>
      <c r="D70" s="9"/>
      <c r="E70" s="9"/>
      <c r="F70" s="9"/>
    </row>
    <row r="71" spans="1:6" x14ac:dyDescent="0.25">
      <c r="A71" s="9"/>
      <c r="B71" s="9"/>
      <c r="C71" s="9"/>
      <c r="D71" s="9"/>
      <c r="E71" s="9"/>
      <c r="F71" s="9"/>
    </row>
    <row r="72" spans="1:6" x14ac:dyDescent="0.25">
      <c r="A72" s="9"/>
      <c r="B72" s="9"/>
      <c r="C72" s="9"/>
      <c r="D72" s="9"/>
      <c r="E72" s="9"/>
      <c r="F72" s="9"/>
    </row>
    <row r="73" spans="1:6" x14ac:dyDescent="0.25">
      <c r="A73" s="9"/>
      <c r="B73" s="9"/>
      <c r="C73" s="9"/>
      <c r="D73" s="9"/>
      <c r="E73" s="9"/>
      <c r="F73" s="9"/>
    </row>
    <row r="74" spans="1:6" x14ac:dyDescent="0.25">
      <c r="A74" s="9"/>
      <c r="B74" s="9"/>
      <c r="C74" s="9"/>
      <c r="D74" s="9"/>
      <c r="E74" s="9"/>
      <c r="F74" s="9"/>
    </row>
    <row r="75" spans="1:6" x14ac:dyDescent="0.25">
      <c r="A75" s="9"/>
      <c r="B75" s="9"/>
      <c r="C75" s="9"/>
      <c r="D75" s="9"/>
      <c r="E75" s="9"/>
      <c r="F75" s="9"/>
    </row>
    <row r="76" spans="1:6" x14ac:dyDescent="0.25">
      <c r="A76" s="9"/>
      <c r="B76" s="9"/>
      <c r="C76" s="9"/>
      <c r="D76" s="9"/>
      <c r="E76" s="9"/>
      <c r="F76" s="9"/>
    </row>
    <row r="77" spans="1:6" x14ac:dyDescent="0.25">
      <c r="A77" s="9"/>
      <c r="B77" s="9"/>
      <c r="C77" s="9"/>
      <c r="D77" s="9"/>
      <c r="E77" s="9"/>
      <c r="F77" s="9"/>
    </row>
    <row r="78" spans="1:6" x14ac:dyDescent="0.25">
      <c r="A78" s="6"/>
      <c r="B78" s="6"/>
      <c r="C78" s="6"/>
      <c r="D78" s="6"/>
      <c r="E78" s="6"/>
      <c r="F78" s="6"/>
    </row>
    <row r="79" spans="1:6" x14ac:dyDescent="0.25">
      <c r="A79" s="6"/>
      <c r="B79" s="6"/>
      <c r="C79" s="6"/>
      <c r="D79" s="6"/>
      <c r="E79" s="6"/>
      <c r="F79" s="6"/>
    </row>
    <row r="80" spans="1:6" x14ac:dyDescent="0.25">
      <c r="A80" s="6"/>
      <c r="B80" s="6"/>
      <c r="C80" s="6"/>
      <c r="D80" s="6"/>
      <c r="E80" s="6"/>
      <c r="F80" s="6"/>
    </row>
    <row r="81" spans="1:6" x14ac:dyDescent="0.25">
      <c r="A81" s="6"/>
      <c r="B81" s="6"/>
      <c r="C81" s="6"/>
      <c r="D81" s="6"/>
      <c r="E81" s="6"/>
      <c r="F81" s="6"/>
    </row>
    <row r="82" spans="1:6" x14ac:dyDescent="0.25">
      <c r="A82" s="6"/>
      <c r="B82" s="6"/>
      <c r="C82" s="6"/>
      <c r="D82" s="6"/>
      <c r="E82" s="6"/>
      <c r="F82" s="6"/>
    </row>
    <row r="83" spans="1:6" x14ac:dyDescent="0.25">
      <c r="A83" s="6"/>
      <c r="B83" s="6"/>
      <c r="C83" s="6"/>
      <c r="D83" s="6"/>
      <c r="E83" s="6"/>
      <c r="F83" s="6"/>
    </row>
    <row r="84" spans="1:6" x14ac:dyDescent="0.25">
      <c r="A84" s="6"/>
      <c r="B84" s="6"/>
      <c r="C84" s="6"/>
      <c r="D84" s="6"/>
      <c r="E84" s="6"/>
      <c r="F84" s="6"/>
    </row>
    <row r="85" spans="1:6" x14ac:dyDescent="0.25">
      <c r="A85" s="6"/>
      <c r="B85" s="6"/>
      <c r="C85" s="6"/>
      <c r="D85" s="6"/>
      <c r="E85" s="6"/>
      <c r="F85" s="6"/>
    </row>
    <row r="86" spans="1:6" x14ac:dyDescent="0.25">
      <c r="A86" s="6"/>
      <c r="B86" s="6"/>
      <c r="C86" s="6"/>
      <c r="D86" s="6"/>
      <c r="E86" s="6"/>
      <c r="F86" s="6"/>
    </row>
    <row r="87" spans="1:6" x14ac:dyDescent="0.25">
      <c r="A87" s="6"/>
      <c r="B87" s="6"/>
      <c r="C87" s="6"/>
      <c r="D87" s="6"/>
      <c r="E87" s="6"/>
      <c r="F87" s="6"/>
    </row>
    <row r="88" spans="1:6" x14ac:dyDescent="0.25">
      <c r="A88" s="6"/>
      <c r="B88" s="6"/>
      <c r="C88" s="6"/>
      <c r="D88" s="6"/>
      <c r="E88" s="6"/>
      <c r="F88" s="6"/>
    </row>
    <row r="89" spans="1:6" x14ac:dyDescent="0.25">
      <c r="A89" s="6"/>
      <c r="B89" s="6"/>
      <c r="C89" s="6"/>
      <c r="D89" s="6"/>
      <c r="E89" s="6"/>
      <c r="F89" s="6"/>
    </row>
    <row r="90" spans="1:6" x14ac:dyDescent="0.25">
      <c r="A90" s="6"/>
      <c r="B90" s="6"/>
      <c r="C90" s="6"/>
      <c r="D90" s="6"/>
      <c r="E90" s="6"/>
      <c r="F90" s="6"/>
    </row>
    <row r="91" spans="1:6" x14ac:dyDescent="0.25">
      <c r="A91" s="6"/>
      <c r="B91" s="6"/>
      <c r="C91" s="6"/>
      <c r="D91" s="6"/>
      <c r="E91" s="6"/>
      <c r="F91" s="6"/>
    </row>
    <row r="92" spans="1:6" x14ac:dyDescent="0.25">
      <c r="A92" s="6"/>
      <c r="B92" s="6"/>
      <c r="C92" s="6"/>
      <c r="D92" s="6"/>
      <c r="E92" s="6"/>
      <c r="F92" s="6"/>
    </row>
    <row r="93" spans="1:6" x14ac:dyDescent="0.25">
      <c r="A93" s="6"/>
      <c r="B93" s="6"/>
      <c r="C93" s="6"/>
      <c r="D93" s="6"/>
      <c r="E93" s="6"/>
      <c r="F93" s="6"/>
    </row>
    <row r="94" spans="1:6" x14ac:dyDescent="0.25">
      <c r="A94" s="6"/>
      <c r="B94" s="6"/>
      <c r="C94" s="6"/>
      <c r="D94" s="6"/>
      <c r="E94" s="6"/>
      <c r="F94" s="6"/>
    </row>
    <row r="95" spans="1:6" x14ac:dyDescent="0.25">
      <c r="A95" s="6"/>
      <c r="B95" s="6"/>
      <c r="C95" s="6"/>
      <c r="D95" s="6"/>
      <c r="E95" s="6"/>
      <c r="F95" s="6"/>
    </row>
    <row r="96" spans="1:6" x14ac:dyDescent="0.25">
      <c r="A96" s="6"/>
      <c r="B96" s="6"/>
      <c r="C96" s="6"/>
      <c r="D96" s="6"/>
      <c r="E96" s="6"/>
      <c r="F96" s="6"/>
    </row>
    <row r="97" spans="1:6" x14ac:dyDescent="0.25">
      <c r="A97" s="6"/>
      <c r="B97" s="6"/>
      <c r="C97" s="6"/>
      <c r="D97" s="6"/>
      <c r="E97" s="6"/>
      <c r="F97" s="6"/>
    </row>
    <row r="98" spans="1:6" x14ac:dyDescent="0.25">
      <c r="A98" s="6"/>
      <c r="B98" s="6"/>
      <c r="C98" s="6"/>
      <c r="D98" s="6"/>
      <c r="E98" s="6"/>
      <c r="F98" s="6"/>
    </row>
    <row r="99" spans="1:6" x14ac:dyDescent="0.25">
      <c r="A99" s="6"/>
      <c r="B99" s="6"/>
      <c r="C99" s="6"/>
      <c r="D99" s="6"/>
      <c r="E99" s="6"/>
      <c r="F99" s="6"/>
    </row>
    <row r="100" spans="1:6" x14ac:dyDescent="0.25">
      <c r="A100" s="6"/>
      <c r="B100" s="6"/>
      <c r="C100" s="6"/>
      <c r="D100" s="6"/>
      <c r="E100" s="6"/>
      <c r="F100" s="6"/>
    </row>
    <row r="101" spans="1:6" x14ac:dyDescent="0.25">
      <c r="A101" s="6"/>
      <c r="B101" s="6"/>
      <c r="C101" s="6"/>
      <c r="D101" s="6"/>
      <c r="E101" s="6"/>
      <c r="F101" s="6"/>
    </row>
    <row r="102" spans="1:6" x14ac:dyDescent="0.25">
      <c r="A102" s="6"/>
      <c r="B102" s="6"/>
      <c r="C102" s="6"/>
      <c r="D102" s="6"/>
      <c r="E102" s="6"/>
      <c r="F102" s="6"/>
    </row>
    <row r="103" spans="1:6" x14ac:dyDescent="0.25">
      <c r="A103" s="6"/>
      <c r="B103" s="6"/>
      <c r="C103" s="6"/>
      <c r="D103" s="6"/>
      <c r="E103" s="6"/>
      <c r="F103" s="6"/>
    </row>
    <row r="104" spans="1:6" x14ac:dyDescent="0.25">
      <c r="A104" s="6"/>
      <c r="B104" s="6"/>
      <c r="C104" s="6"/>
      <c r="D104" s="6"/>
      <c r="E104" s="6"/>
      <c r="F104" s="6"/>
    </row>
    <row r="105" spans="1:6" x14ac:dyDescent="0.25">
      <c r="A105" s="6"/>
      <c r="B105" s="6"/>
      <c r="C105" s="6"/>
      <c r="D105" s="6"/>
      <c r="E105" s="6"/>
      <c r="F105" s="6"/>
    </row>
    <row r="106" spans="1:6" x14ac:dyDescent="0.25">
      <c r="A106" s="6"/>
      <c r="B106" s="6"/>
      <c r="C106" s="6"/>
      <c r="D106" s="6"/>
      <c r="E106" s="6"/>
      <c r="F106" s="6"/>
    </row>
    <row r="107" spans="1:6" x14ac:dyDescent="0.25">
      <c r="A107" s="6"/>
      <c r="B107" s="6"/>
      <c r="C107" s="6"/>
      <c r="D107" s="6"/>
      <c r="E107" s="6"/>
      <c r="F107" s="6"/>
    </row>
    <row r="108" spans="1:6" x14ac:dyDescent="0.25">
      <c r="A108" s="6"/>
      <c r="B108" s="6"/>
      <c r="C108" s="6"/>
      <c r="D108" s="6"/>
      <c r="E108" s="6"/>
      <c r="F108" s="6"/>
    </row>
    <row r="109" spans="1:6" x14ac:dyDescent="0.25">
      <c r="A109" s="6"/>
      <c r="B109" s="6"/>
      <c r="C109" s="6"/>
      <c r="D109" s="6"/>
      <c r="E109" s="6"/>
      <c r="F109" s="6"/>
    </row>
    <row r="110" spans="1:6" x14ac:dyDescent="0.25">
      <c r="A110" s="6"/>
      <c r="B110" s="6"/>
      <c r="C110" s="6"/>
      <c r="D110" s="6"/>
      <c r="E110" s="6"/>
      <c r="F110" s="6"/>
    </row>
    <row r="111" spans="1:6" x14ac:dyDescent="0.25">
      <c r="A111" s="6"/>
      <c r="B111" s="6"/>
      <c r="C111" s="6"/>
      <c r="D111" s="6"/>
      <c r="E111" s="6"/>
      <c r="F111" s="6"/>
    </row>
    <row r="112" spans="1:6" x14ac:dyDescent="0.25">
      <c r="A112" s="6"/>
      <c r="B112" s="6"/>
      <c r="C112" s="6"/>
      <c r="D112" s="6"/>
      <c r="E112" s="6"/>
      <c r="F112" s="6"/>
    </row>
    <row r="113" spans="1:6" x14ac:dyDescent="0.25">
      <c r="A113" s="6"/>
      <c r="B113" s="6"/>
      <c r="C113" s="6"/>
      <c r="D113" s="6"/>
      <c r="E113" s="6"/>
      <c r="F113" s="6"/>
    </row>
    <row r="114" spans="1:6" x14ac:dyDescent="0.25">
      <c r="A114" s="6"/>
      <c r="B114" s="6"/>
      <c r="C114" s="6"/>
      <c r="D114" s="6"/>
      <c r="E114" s="6"/>
      <c r="F114" s="6"/>
    </row>
    <row r="115" spans="1:6" x14ac:dyDescent="0.25">
      <c r="A115" s="6"/>
      <c r="B115" s="6"/>
      <c r="C115" s="6"/>
      <c r="D115" s="6"/>
      <c r="E115" s="6"/>
      <c r="F115" s="6"/>
    </row>
    <row r="116" spans="1:6" x14ac:dyDescent="0.25">
      <c r="A116" s="6"/>
      <c r="B116" s="6"/>
      <c r="C116" s="6"/>
      <c r="D116" s="6"/>
      <c r="E116" s="6"/>
      <c r="F116" s="6"/>
    </row>
    <row r="117" spans="1:6" x14ac:dyDescent="0.25">
      <c r="A117" s="6"/>
      <c r="B117" s="6"/>
      <c r="C117" s="6"/>
      <c r="D117" s="6"/>
      <c r="E117" s="6"/>
      <c r="F117" s="6"/>
    </row>
    <row r="118" spans="1:6" x14ac:dyDescent="0.25">
      <c r="A118" s="6"/>
      <c r="B118" s="6"/>
      <c r="C118" s="6"/>
      <c r="D118" s="6"/>
      <c r="E118" s="6"/>
      <c r="F118" s="6"/>
    </row>
    <row r="119" spans="1:6" x14ac:dyDescent="0.25">
      <c r="A119" s="6"/>
      <c r="B119" s="6"/>
      <c r="C119" s="6"/>
      <c r="D119" s="6"/>
      <c r="E119" s="6"/>
      <c r="F119" s="6"/>
    </row>
    <row r="120" spans="1:6" x14ac:dyDescent="0.25">
      <c r="A120" s="6"/>
      <c r="B120" s="6"/>
      <c r="C120" s="6"/>
      <c r="D120" s="6"/>
      <c r="E120" s="6"/>
      <c r="F120" s="6"/>
    </row>
    <row r="121" spans="1:6" x14ac:dyDescent="0.25">
      <c r="A121" s="6"/>
      <c r="B121" s="6"/>
      <c r="C121" s="6"/>
      <c r="D121" s="6"/>
      <c r="E121" s="6"/>
      <c r="F121" s="6"/>
    </row>
    <row r="122" spans="1:6" x14ac:dyDescent="0.25">
      <c r="A122" s="6"/>
      <c r="B122" s="6"/>
      <c r="C122" s="6"/>
      <c r="D122" s="6"/>
      <c r="E122" s="6"/>
      <c r="F122" s="6"/>
    </row>
    <row r="123" spans="1:6" x14ac:dyDescent="0.25">
      <c r="A123" s="6"/>
      <c r="B123" s="6"/>
      <c r="C123" s="6"/>
      <c r="D123" s="6"/>
      <c r="E123" s="6"/>
      <c r="F123" s="6"/>
    </row>
    <row r="124" spans="1:6" x14ac:dyDescent="0.25">
      <c r="A124" s="6"/>
      <c r="B124" s="6"/>
      <c r="C124" s="6"/>
      <c r="D124" s="6"/>
      <c r="E124" s="6"/>
      <c r="F124" s="6"/>
    </row>
    <row r="125" spans="1:6" x14ac:dyDescent="0.25">
      <c r="A125" s="6"/>
      <c r="B125" s="6"/>
      <c r="C125" s="6"/>
      <c r="D125" s="6"/>
      <c r="E125" s="6"/>
      <c r="F125" s="6"/>
    </row>
    <row r="126" spans="1:6" x14ac:dyDescent="0.25">
      <c r="A126" s="6"/>
      <c r="B126" s="6"/>
      <c r="C126" s="6"/>
      <c r="D126" s="6"/>
      <c r="E126" s="6"/>
      <c r="F126" s="6"/>
    </row>
    <row r="127" spans="1:6" x14ac:dyDescent="0.25">
      <c r="A127" s="6"/>
      <c r="B127" s="6"/>
      <c r="C127" s="6"/>
      <c r="D127" s="6"/>
      <c r="E127" s="6"/>
      <c r="F127" s="6"/>
    </row>
    <row r="128" spans="1:6" x14ac:dyDescent="0.25">
      <c r="A128" s="6"/>
      <c r="B128" s="6"/>
      <c r="C128" s="6"/>
      <c r="D128" s="6"/>
      <c r="E128" s="6"/>
      <c r="F128" s="6"/>
    </row>
    <row r="129" spans="1:6" x14ac:dyDescent="0.25">
      <c r="A129" s="6"/>
      <c r="B129" s="6"/>
      <c r="C129" s="6"/>
      <c r="D129" s="6"/>
      <c r="E129" s="6"/>
      <c r="F129" s="6"/>
    </row>
    <row r="130" spans="1:6" x14ac:dyDescent="0.25">
      <c r="A130" s="6"/>
      <c r="B130" s="6"/>
      <c r="C130" s="6"/>
      <c r="D130" s="6"/>
      <c r="E130" s="6"/>
      <c r="F130" s="6"/>
    </row>
    <row r="131" spans="1:6" x14ac:dyDescent="0.25">
      <c r="A131" s="6"/>
      <c r="B131" s="6"/>
      <c r="C131" s="6"/>
      <c r="D131" s="6"/>
      <c r="E131" s="6"/>
      <c r="F131" s="6"/>
    </row>
    <row r="132" spans="1:6" x14ac:dyDescent="0.25">
      <c r="A132" s="6"/>
      <c r="B132" s="6"/>
      <c r="C132" s="6"/>
      <c r="D132" s="6"/>
      <c r="E132" s="6"/>
      <c r="F132" s="6"/>
    </row>
    <row r="133" spans="1:6" x14ac:dyDescent="0.25">
      <c r="A133" s="6"/>
      <c r="B133" s="6"/>
      <c r="C133" s="6"/>
      <c r="D133" s="6"/>
      <c r="E133" s="6"/>
      <c r="F133" s="6"/>
    </row>
    <row r="134" spans="1:6" x14ac:dyDescent="0.25">
      <c r="A134" s="6"/>
      <c r="B134" s="6"/>
      <c r="C134" s="6"/>
      <c r="D134" s="6"/>
      <c r="E134" s="6"/>
      <c r="F134" s="6"/>
    </row>
    <row r="135" spans="1:6" x14ac:dyDescent="0.25">
      <c r="A135" s="6"/>
      <c r="B135" s="6"/>
      <c r="C135" s="6"/>
      <c r="D135" s="6"/>
      <c r="E135" s="6"/>
      <c r="F135" s="6"/>
    </row>
    <row r="136" spans="1:6" x14ac:dyDescent="0.25">
      <c r="A136" s="6"/>
      <c r="B136" s="6"/>
      <c r="C136" s="6"/>
      <c r="D136" s="6"/>
      <c r="E136" s="6"/>
      <c r="F136" s="6"/>
    </row>
    <row r="137" spans="1:6" x14ac:dyDescent="0.25">
      <c r="A137" s="6"/>
      <c r="B137" s="6"/>
      <c r="C137" s="6"/>
      <c r="D137" s="6"/>
      <c r="E137" s="6"/>
      <c r="F137" s="6"/>
    </row>
    <row r="138" spans="1:6" x14ac:dyDescent="0.25">
      <c r="A138" s="6"/>
      <c r="B138" s="6"/>
      <c r="C138" s="6"/>
      <c r="D138" s="6"/>
      <c r="E138" s="6"/>
      <c r="F138" s="6"/>
    </row>
    <row r="139" spans="1:6" x14ac:dyDescent="0.25">
      <c r="A139" s="6"/>
      <c r="B139" s="6"/>
      <c r="C139" s="6"/>
      <c r="D139" s="6"/>
      <c r="E139" s="6"/>
      <c r="F139" s="6"/>
    </row>
    <row r="140" spans="1:6" x14ac:dyDescent="0.25">
      <c r="A140" s="6"/>
      <c r="B140" s="6"/>
      <c r="C140" s="6"/>
      <c r="D140" s="6"/>
      <c r="E140" s="6"/>
      <c r="F140" s="6"/>
    </row>
    <row r="141" spans="1:6" x14ac:dyDescent="0.25">
      <c r="A141" s="6"/>
      <c r="B141" s="6"/>
      <c r="C141" s="6"/>
      <c r="D141" s="6"/>
      <c r="E141" s="6"/>
      <c r="F141" s="6"/>
    </row>
    <row r="142" spans="1:6" x14ac:dyDescent="0.25">
      <c r="A142" s="6"/>
      <c r="B142" s="6"/>
      <c r="C142" s="6"/>
      <c r="D142" s="6"/>
      <c r="E142" s="6"/>
      <c r="F142" s="6"/>
    </row>
    <row r="143" spans="1:6" x14ac:dyDescent="0.25">
      <c r="A143" s="6"/>
      <c r="B143" s="6"/>
      <c r="C143" s="6"/>
      <c r="D143" s="6"/>
      <c r="E143" s="6"/>
      <c r="F143" s="6"/>
    </row>
    <row r="144" spans="1:6" x14ac:dyDescent="0.25">
      <c r="A144" s="6"/>
      <c r="B144" s="6"/>
      <c r="C144" s="6"/>
      <c r="D144" s="6"/>
      <c r="E144" s="6"/>
      <c r="F144" s="6"/>
    </row>
    <row r="145" spans="1:6" x14ac:dyDescent="0.25">
      <c r="A145" s="6"/>
      <c r="B145" s="6"/>
      <c r="C145" s="6"/>
      <c r="D145" s="6"/>
      <c r="E145" s="6"/>
      <c r="F145" s="6"/>
    </row>
    <row r="146" spans="1:6" x14ac:dyDescent="0.25">
      <c r="A146" s="6"/>
      <c r="B146" s="6"/>
      <c r="C146" s="6"/>
      <c r="D146" s="6"/>
      <c r="E146" s="6"/>
      <c r="F146" s="6"/>
    </row>
    <row r="147" spans="1:6" x14ac:dyDescent="0.25">
      <c r="A147" s="6"/>
      <c r="B147" s="6"/>
      <c r="C147" s="6"/>
      <c r="D147" s="6"/>
      <c r="E147" s="6"/>
      <c r="F147" s="6"/>
    </row>
    <row r="148" spans="1:6" x14ac:dyDescent="0.25">
      <c r="A148" s="6"/>
      <c r="B148" s="6"/>
      <c r="C148" s="6"/>
      <c r="D148" s="6"/>
      <c r="E148" s="6"/>
      <c r="F148" s="6"/>
    </row>
    <row r="149" spans="1:6" x14ac:dyDescent="0.25">
      <c r="A149" s="6"/>
      <c r="B149" s="6"/>
      <c r="C149" s="6"/>
      <c r="D149" s="6"/>
      <c r="E149" s="6"/>
      <c r="F149" s="6"/>
    </row>
    <row r="150" spans="1:6" x14ac:dyDescent="0.25">
      <c r="A150" s="6"/>
      <c r="B150" s="6"/>
      <c r="C150" s="6"/>
      <c r="D150" s="6"/>
      <c r="E150" s="6"/>
      <c r="F150" s="6"/>
    </row>
  </sheetData>
  <mergeCells count="3">
    <mergeCell ref="A1:F1"/>
    <mergeCell ref="B23:D23"/>
    <mergeCell ref="A2:F2"/>
  </mergeCells>
  <phoneticPr fontId="0" type="noConversion"/>
  <printOptions gridLines="1"/>
  <pageMargins left="0.75" right="0.75" top="1" bottom="1" header="0.5" footer="0.5"/>
  <pageSetup scale="7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opLeftCell="A10" workbookViewId="0">
      <selection activeCell="B40" sqref="B40"/>
    </sheetView>
  </sheetViews>
  <sheetFormatPr defaultRowHeight="15" x14ac:dyDescent="0.2"/>
  <cols>
    <col min="1" max="1" width="50.28515625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1.42578125" style="11" bestFit="1" customWidth="1"/>
    <col min="9" max="16384" width="9.140625" style="11"/>
  </cols>
  <sheetData>
    <row r="1" spans="1:8" ht="15.75" x14ac:dyDescent="0.25">
      <c r="A1" s="69" t="s">
        <v>17</v>
      </c>
      <c r="B1" s="70"/>
      <c r="C1" s="70"/>
      <c r="D1" s="70"/>
      <c r="E1" s="70"/>
      <c r="F1" s="70"/>
      <c r="G1" s="70"/>
      <c r="H1" s="71"/>
    </row>
    <row r="2" spans="1:8" ht="15.75" x14ac:dyDescent="0.25">
      <c r="A2" s="72" t="s">
        <v>18</v>
      </c>
      <c r="B2" s="68"/>
      <c r="C2" s="68"/>
      <c r="D2" s="68"/>
      <c r="E2" s="68"/>
      <c r="F2" s="68"/>
      <c r="G2" s="68"/>
      <c r="H2" s="73"/>
    </row>
    <row r="3" spans="1:8" ht="15.75" x14ac:dyDescent="0.25">
      <c r="A3" s="72" t="str">
        <f>'OFC SCH REPORT'!$A$3</f>
        <v>2014-15 FINANCIAL REPORT</v>
      </c>
      <c r="B3" s="68"/>
      <c r="C3" s="68"/>
      <c r="D3" s="68"/>
      <c r="E3" s="68"/>
      <c r="F3" s="68"/>
      <c r="G3" s="68"/>
      <c r="H3" s="73"/>
    </row>
    <row r="4" spans="1:8" ht="15.75" x14ac:dyDescent="0.25">
      <c r="A4" s="72" t="s">
        <v>81</v>
      </c>
      <c r="B4" s="68"/>
      <c r="C4" s="68"/>
      <c r="D4" s="68"/>
      <c r="E4" s="68"/>
      <c r="F4" s="68"/>
      <c r="G4" s="68"/>
      <c r="H4" s="73"/>
    </row>
    <row r="5" spans="1:8" x14ac:dyDescent="0.2">
      <c r="A5" s="18"/>
      <c r="B5" s="19"/>
      <c r="C5" s="19"/>
      <c r="D5" s="19"/>
      <c r="E5" s="19"/>
      <c r="F5" s="19"/>
      <c r="G5" s="19"/>
      <c r="H5" s="20"/>
    </row>
    <row r="6" spans="1:8" ht="15.75" x14ac:dyDescent="0.25">
      <c r="A6" s="21" t="s">
        <v>19</v>
      </c>
      <c r="B6" s="16" t="s">
        <v>20</v>
      </c>
      <c r="C6" s="16" t="s">
        <v>21</v>
      </c>
      <c r="D6" s="16" t="s">
        <v>22</v>
      </c>
      <c r="E6" s="16" t="s">
        <v>21</v>
      </c>
      <c r="F6" s="16" t="s">
        <v>23</v>
      </c>
      <c r="G6" s="16" t="s">
        <v>21</v>
      </c>
      <c r="H6" s="20"/>
    </row>
    <row r="7" spans="1:8" x14ac:dyDescent="0.2">
      <c r="A7" s="18"/>
      <c r="B7" s="19"/>
      <c r="C7" s="19"/>
      <c r="D7" s="19"/>
      <c r="E7" s="19"/>
      <c r="F7" s="19"/>
      <c r="G7" s="19"/>
      <c r="H7" s="20"/>
    </row>
    <row r="8" spans="1:8" x14ac:dyDescent="0.2">
      <c r="A8" s="18" t="s">
        <v>24</v>
      </c>
      <c r="B8" s="22">
        <v>910465</v>
      </c>
      <c r="C8" s="23">
        <f>B8/B12</f>
        <v>0.18490000000000001</v>
      </c>
      <c r="D8" s="22">
        <f>'OFC SCH REPORT'!D8</f>
        <v>9153791</v>
      </c>
      <c r="E8" s="23">
        <f>'OFC SCH REPORT'!E8</f>
        <v>0.1658</v>
      </c>
      <c r="F8" s="22">
        <f>'OFC SCH REPORT'!F8</f>
        <v>3111699948</v>
      </c>
      <c r="G8" s="23">
        <f>'OFC SCH REPORT'!G8</f>
        <v>0.13270000000000001</v>
      </c>
      <c r="H8" s="20"/>
    </row>
    <row r="9" spans="1:8" x14ac:dyDescent="0.2">
      <c r="A9" s="18" t="s">
        <v>25</v>
      </c>
      <c r="B9" s="22">
        <v>4012358</v>
      </c>
      <c r="C9" s="23">
        <f>B9/B12</f>
        <v>0.81469999999999998</v>
      </c>
      <c r="D9" s="22">
        <f>'OFC SCH REPORT'!D9</f>
        <v>46021963</v>
      </c>
      <c r="E9" s="23">
        <f>'OFC SCH REPORT'!E9</f>
        <v>0.83379999999999999</v>
      </c>
      <c r="F9" s="22">
        <f>'OFC SCH REPORT'!F9</f>
        <v>20281295747</v>
      </c>
      <c r="G9" s="23">
        <f>'OFC SCH REPORT'!G9</f>
        <v>0.86460000000000004</v>
      </c>
      <c r="H9" s="20"/>
    </row>
    <row r="10" spans="1:8" x14ac:dyDescent="0.2">
      <c r="A10" s="18" t="s">
        <v>26</v>
      </c>
      <c r="B10" s="22">
        <v>2205</v>
      </c>
      <c r="C10" s="23">
        <f>B10/B12</f>
        <v>4.0000000000000002E-4</v>
      </c>
      <c r="D10" s="22">
        <f>'OFC SCH REPORT'!D10</f>
        <v>21901</v>
      </c>
      <c r="E10" s="23">
        <f>'OFC SCH REPORT'!E10</f>
        <v>4.0000000000000002E-4</v>
      </c>
      <c r="F10" s="22">
        <f>'OFC SCH REPORT'!F10</f>
        <v>9838319</v>
      </c>
      <c r="G10" s="23">
        <f>'OFC SCH REPORT'!G10</f>
        <v>4.0000000000000002E-4</v>
      </c>
      <c r="H10" s="20"/>
    </row>
    <row r="11" spans="1:8" x14ac:dyDescent="0.2">
      <c r="A11" s="18" t="s">
        <v>27</v>
      </c>
      <c r="B11" s="22">
        <v>0</v>
      </c>
      <c r="C11" s="23">
        <v>0</v>
      </c>
      <c r="D11" s="22">
        <f>'OFC SCH REPORT'!D11</f>
        <v>0</v>
      </c>
      <c r="E11" s="23">
        <f>'OFC SCH REPORT'!E11</f>
        <v>0</v>
      </c>
      <c r="F11" s="22">
        <f>'OFC SCH REPORT'!F11</f>
        <v>54160189</v>
      </c>
      <c r="G11" s="23">
        <f>'OFC SCH REPORT'!G11</f>
        <v>2.3E-3</v>
      </c>
      <c r="H11" s="20"/>
    </row>
    <row r="12" spans="1:8" ht="16.5" thickBot="1" x14ac:dyDescent="0.3">
      <c r="A12" s="24" t="s">
        <v>28</v>
      </c>
      <c r="B12" s="13">
        <f t="shared" ref="B12:C12" si="0">SUM(B8:B11)</f>
        <v>4925028</v>
      </c>
      <c r="C12" s="14">
        <f t="shared" si="0"/>
        <v>1</v>
      </c>
      <c r="D12" s="13">
        <f>'OFC SCH REPORT'!D12</f>
        <v>55197655</v>
      </c>
      <c r="E12" s="14">
        <f>'OFC SCH REPORT'!E12</f>
        <v>1</v>
      </c>
      <c r="F12" s="13">
        <f>'OFC SCH REPORT'!F12</f>
        <v>23456994203</v>
      </c>
      <c r="G12" s="14">
        <f>'OFC SCH REPORT'!G12</f>
        <v>1</v>
      </c>
      <c r="H12" s="25"/>
    </row>
    <row r="13" spans="1:8" x14ac:dyDescent="0.2">
      <c r="A13" s="18"/>
      <c r="B13" s="19"/>
      <c r="C13" s="19"/>
      <c r="D13" s="19"/>
      <c r="E13" s="19"/>
      <c r="F13" s="26"/>
      <c r="G13" s="23"/>
      <c r="H13" s="20"/>
    </row>
    <row r="14" spans="1:8" ht="15.75" x14ac:dyDescent="0.25">
      <c r="A14" s="21" t="s">
        <v>29</v>
      </c>
      <c r="B14" s="68" t="s">
        <v>30</v>
      </c>
      <c r="C14" s="68"/>
      <c r="D14" s="68"/>
      <c r="E14" s="68"/>
      <c r="F14" s="68"/>
      <c r="G14" s="27"/>
      <c r="H14" s="17" t="s">
        <v>28</v>
      </c>
    </row>
    <row r="15" spans="1:8" ht="15.75" x14ac:dyDescent="0.25">
      <c r="A15" s="21"/>
      <c r="B15" s="16" t="s">
        <v>20</v>
      </c>
      <c r="C15" s="27"/>
      <c r="D15" s="16" t="s">
        <v>22</v>
      </c>
      <c r="E15" s="27"/>
      <c r="F15" s="16" t="s">
        <v>23</v>
      </c>
      <c r="G15" s="27"/>
      <c r="H15" s="17" t="s">
        <v>31</v>
      </c>
    </row>
    <row r="16" spans="1:8" x14ac:dyDescent="0.2">
      <c r="A16" s="18"/>
      <c r="B16" s="19"/>
      <c r="C16" s="19"/>
      <c r="D16" s="19"/>
      <c r="E16" s="19"/>
      <c r="F16" s="19"/>
      <c r="G16" s="19"/>
      <c r="H16" s="20"/>
    </row>
    <row r="17" spans="1:8" x14ac:dyDescent="0.2">
      <c r="A17" s="18" t="s">
        <v>32</v>
      </c>
      <c r="B17" s="22">
        <v>4281</v>
      </c>
      <c r="C17" s="19"/>
      <c r="D17" s="22">
        <f>'OFC SCH REPORT'!D17</f>
        <v>3929</v>
      </c>
      <c r="E17" s="22"/>
      <c r="F17" s="22">
        <f>'OFC SCH REPORT'!F17</f>
        <v>4602</v>
      </c>
      <c r="G17" s="19"/>
      <c r="H17" s="28">
        <v>2709354</v>
      </c>
    </row>
    <row r="18" spans="1:8" x14ac:dyDescent="0.2">
      <c r="A18" s="18" t="s">
        <v>33</v>
      </c>
      <c r="B18" s="22">
        <v>887</v>
      </c>
      <c r="C18" s="19" t="s">
        <v>4</v>
      </c>
      <c r="D18" s="22">
        <f>'OFC SCH REPORT'!D18</f>
        <v>842</v>
      </c>
      <c r="E18" s="22"/>
      <c r="F18" s="22">
        <f>'OFC SCH REPORT'!F18</f>
        <v>937</v>
      </c>
      <c r="G18" s="19"/>
      <c r="H18" s="28">
        <v>561199</v>
      </c>
    </row>
    <row r="19" spans="1:8" x14ac:dyDescent="0.2">
      <c r="A19" s="18" t="s">
        <v>34</v>
      </c>
      <c r="B19" s="22">
        <v>224</v>
      </c>
      <c r="C19" s="19"/>
      <c r="D19" s="22">
        <f>'OFC SCH REPORT'!D19</f>
        <v>428</v>
      </c>
      <c r="E19" s="22"/>
      <c r="F19" s="22">
        <f>'OFC SCH REPORT'!F19</f>
        <v>183</v>
      </c>
      <c r="G19" s="19"/>
      <c r="H19" s="28">
        <v>141958</v>
      </c>
    </row>
    <row r="20" spans="1:8" x14ac:dyDescent="0.2">
      <c r="A20" s="18" t="s">
        <v>35</v>
      </c>
      <c r="B20" s="22">
        <v>469</v>
      </c>
      <c r="C20" s="19" t="s">
        <v>4</v>
      </c>
      <c r="D20" s="22">
        <f>'OFC SCH REPORT'!D20</f>
        <v>487</v>
      </c>
      <c r="E20" s="22"/>
      <c r="F20" s="22">
        <f>'OFC SCH REPORT'!F20</f>
        <v>551</v>
      </c>
      <c r="G20" s="19"/>
      <c r="H20" s="28">
        <v>296523</v>
      </c>
    </row>
    <row r="21" spans="1:8" ht="15.75" x14ac:dyDescent="0.25">
      <c r="A21" s="18" t="s">
        <v>36</v>
      </c>
      <c r="B21" s="22">
        <v>403</v>
      </c>
      <c r="C21" s="19"/>
      <c r="D21" s="22">
        <f>'OFC SCH REPORT'!D21</f>
        <v>399</v>
      </c>
      <c r="E21" s="22"/>
      <c r="F21" s="22">
        <f>'OFC SCH REPORT'!F21</f>
        <v>235</v>
      </c>
      <c r="G21" s="34" t="s">
        <v>51</v>
      </c>
      <c r="H21" s="28">
        <v>255094</v>
      </c>
    </row>
    <row r="22" spans="1:8" x14ac:dyDescent="0.2">
      <c r="A22" s="18" t="s">
        <v>37</v>
      </c>
      <c r="B22" s="22">
        <v>566</v>
      </c>
      <c r="C22" s="19"/>
      <c r="D22" s="22">
        <f>'OFC SCH REPORT'!D22</f>
        <v>543</v>
      </c>
      <c r="E22" s="22"/>
      <c r="F22" s="22">
        <f>'OFC SCH REPORT'!F22</f>
        <v>487</v>
      </c>
      <c r="G22" s="19"/>
      <c r="H22" s="28">
        <v>358112</v>
      </c>
    </row>
    <row r="23" spans="1:8" x14ac:dyDescent="0.2">
      <c r="A23" s="18" t="s">
        <v>38</v>
      </c>
      <c r="B23" s="22">
        <v>747</v>
      </c>
      <c r="C23" s="19"/>
      <c r="D23" s="22">
        <f>'OFC SCH REPORT'!D23</f>
        <v>775</v>
      </c>
      <c r="E23" s="22"/>
      <c r="F23" s="22">
        <f>'OFC SCH REPORT'!F23</f>
        <v>908</v>
      </c>
      <c r="G23" s="19"/>
      <c r="H23" s="28">
        <v>472960</v>
      </c>
    </row>
    <row r="24" spans="1:8" x14ac:dyDescent="0.2">
      <c r="A24" s="18" t="s">
        <v>39</v>
      </c>
      <c r="B24" s="22">
        <v>205</v>
      </c>
      <c r="C24" s="19"/>
      <c r="D24" s="22">
        <f>'OFC SCH REPORT'!D24</f>
        <v>210</v>
      </c>
      <c r="E24" s="22"/>
      <c r="F24" s="22">
        <f>'OFC SCH REPORT'!F24</f>
        <v>192</v>
      </c>
      <c r="G24" s="19"/>
      <c r="H24" s="28">
        <v>129828</v>
      </c>
    </row>
    <row r="25" spans="1:8" x14ac:dyDescent="0.2">
      <c r="A25" s="18"/>
      <c r="B25" s="22"/>
      <c r="C25" s="19"/>
      <c r="D25" s="22"/>
      <c r="E25" s="19"/>
      <c r="F25" s="22"/>
      <c r="G25" s="19"/>
      <c r="H25" s="28"/>
    </row>
    <row r="26" spans="1:8" ht="16.5" thickBot="1" x14ac:dyDescent="0.3">
      <c r="A26" s="24" t="s">
        <v>40</v>
      </c>
      <c r="B26" s="13">
        <f>SUM(B17:B25)</f>
        <v>7782</v>
      </c>
      <c r="C26" s="12"/>
      <c r="D26" s="13">
        <f>SUM(D17:D25)</f>
        <v>7613</v>
      </c>
      <c r="E26" s="12"/>
      <c r="F26" s="13">
        <f>SUM(F17:F25)</f>
        <v>8095</v>
      </c>
      <c r="G26" s="12"/>
      <c r="H26" s="29">
        <f>SUM(H17:H25)</f>
        <v>4925028</v>
      </c>
    </row>
    <row r="27" spans="1:8" x14ac:dyDescent="0.2">
      <c r="A27" s="18"/>
      <c r="B27" s="19"/>
      <c r="C27" s="19"/>
      <c r="D27" s="19"/>
      <c r="E27" s="19"/>
      <c r="F27" s="19"/>
      <c r="G27" s="19"/>
      <c r="H27" s="20"/>
    </row>
    <row r="28" spans="1:8" ht="15.75" x14ac:dyDescent="0.25">
      <c r="A28" s="21" t="s">
        <v>66</v>
      </c>
      <c r="B28" s="19"/>
      <c r="C28" s="19"/>
      <c r="D28" s="19"/>
      <c r="E28" s="19"/>
      <c r="F28" s="19"/>
      <c r="G28" s="19"/>
      <c r="H28" s="20"/>
    </row>
    <row r="29" spans="1:8" x14ac:dyDescent="0.2">
      <c r="A29" s="18" t="s">
        <v>41</v>
      </c>
      <c r="B29" s="22">
        <v>3774</v>
      </c>
      <c r="C29" s="22" t="s">
        <v>47</v>
      </c>
      <c r="D29" s="22">
        <f>'OFC SCH REPORT'!D29</f>
        <v>3383</v>
      </c>
      <c r="E29" s="22"/>
      <c r="F29" s="22">
        <f>'OFC SCH REPORT'!F29</f>
        <v>3924</v>
      </c>
      <c r="G29" s="22"/>
      <c r="H29" s="28">
        <v>1560197</v>
      </c>
    </row>
    <row r="30" spans="1:8" x14ac:dyDescent="0.2">
      <c r="A30" s="18" t="s">
        <v>54</v>
      </c>
      <c r="B30" s="22">
        <v>3963</v>
      </c>
      <c r="C30" s="22"/>
      <c r="D30" s="22">
        <f>'OFC SCH REPORT'!D30</f>
        <v>3964</v>
      </c>
      <c r="E30" s="22"/>
      <c r="F30" s="22">
        <f>'OFC SCH REPORT'!F30</f>
        <v>4955</v>
      </c>
      <c r="G30" s="22"/>
      <c r="H30" s="28">
        <v>409267</v>
      </c>
    </row>
    <row r="31" spans="1:8" x14ac:dyDescent="0.2">
      <c r="A31" s="18" t="s">
        <v>42</v>
      </c>
      <c r="B31" s="22">
        <v>6369</v>
      </c>
      <c r="C31" s="22"/>
      <c r="D31" s="22">
        <f>'OFC SCH REPORT'!D31</f>
        <v>5592</v>
      </c>
      <c r="E31" s="22"/>
      <c r="F31" s="22">
        <f>'OFC SCH REPORT'!F31</f>
        <v>7080</v>
      </c>
      <c r="G31" s="22"/>
      <c r="H31" s="28">
        <v>739890</v>
      </c>
    </row>
    <row r="32" spans="1:8" x14ac:dyDescent="0.2">
      <c r="A32" s="18" t="s">
        <v>90</v>
      </c>
      <c r="B32" s="22">
        <v>0</v>
      </c>
      <c r="C32" s="22"/>
      <c r="D32" s="22">
        <f>'OFC SCH REPORT'!D32</f>
        <v>2965</v>
      </c>
      <c r="E32" s="22"/>
      <c r="F32" s="22">
        <f>'OFC SCH REPORT'!F32</f>
        <v>3821</v>
      </c>
      <c r="G32" s="22"/>
      <c r="H32" s="28">
        <v>0</v>
      </c>
    </row>
    <row r="33" spans="1:8" ht="15.75" thickBot="1" x14ac:dyDescent="0.25">
      <c r="A33" s="30" t="s">
        <v>83</v>
      </c>
      <c r="B33" s="15" t="s">
        <v>48</v>
      </c>
      <c r="C33" s="15"/>
      <c r="D33" s="15" t="str">
        <f>'OFC SCH REPORT'!D33</f>
        <v>*</v>
      </c>
      <c r="E33" s="15"/>
      <c r="F33" s="15" t="str">
        <f>'OFC SCH REPORT'!F33</f>
        <v>*</v>
      </c>
      <c r="G33" s="15"/>
      <c r="H33" s="31" t="s">
        <v>48</v>
      </c>
    </row>
    <row r="34" spans="1:8" x14ac:dyDescent="0.2">
      <c r="A34" s="18"/>
      <c r="B34" s="19"/>
      <c r="C34" s="19"/>
      <c r="D34" s="19"/>
      <c r="E34" s="19"/>
      <c r="F34" s="19"/>
      <c r="G34" s="19"/>
      <c r="H34" s="20"/>
    </row>
    <row r="35" spans="1:8" ht="15.75" x14ac:dyDescent="0.25">
      <c r="A35" s="21" t="s">
        <v>50</v>
      </c>
      <c r="B35" s="19"/>
      <c r="C35" s="19"/>
      <c r="D35" s="19"/>
      <c r="E35" s="19"/>
      <c r="F35" s="19"/>
      <c r="G35" s="19"/>
      <c r="H35" s="20"/>
    </row>
    <row r="36" spans="1:8" x14ac:dyDescent="0.2">
      <c r="A36" s="18" t="s">
        <v>43</v>
      </c>
      <c r="B36" s="22">
        <v>91681</v>
      </c>
      <c r="C36" s="22"/>
      <c r="D36" s="22">
        <f>'OFC SCH REPORT'!D36</f>
        <v>881838</v>
      </c>
      <c r="E36" s="22"/>
      <c r="F36" s="22"/>
      <c r="G36" s="22"/>
      <c r="H36" s="28"/>
    </row>
    <row r="37" spans="1:8" x14ac:dyDescent="0.2">
      <c r="A37" s="18" t="s">
        <v>44</v>
      </c>
      <c r="B37" s="22">
        <v>62815</v>
      </c>
      <c r="C37" s="22"/>
      <c r="D37" s="22">
        <f>'OFC SCH REPORT'!D37</f>
        <v>604184</v>
      </c>
      <c r="E37" s="22"/>
      <c r="F37" s="22"/>
      <c r="G37" s="22"/>
      <c r="H37" s="28"/>
    </row>
    <row r="38" spans="1:8" x14ac:dyDescent="0.2">
      <c r="A38" s="18" t="s">
        <v>45</v>
      </c>
      <c r="B38" s="22">
        <v>98013</v>
      </c>
      <c r="C38" s="22"/>
      <c r="D38" s="22">
        <f>'OFC SCH REPORT'!D38</f>
        <v>942743</v>
      </c>
      <c r="E38" s="22"/>
      <c r="F38" s="22"/>
      <c r="G38" s="22"/>
      <c r="H38" s="28"/>
    </row>
    <row r="39" spans="1:8" x14ac:dyDescent="0.2">
      <c r="A39" s="18" t="s">
        <v>46</v>
      </c>
      <c r="B39" s="22">
        <v>2585</v>
      </c>
      <c r="C39" s="22"/>
      <c r="D39" s="22">
        <f>'OFC SCH REPORT'!D39</f>
        <v>24860</v>
      </c>
      <c r="E39" s="22"/>
      <c r="F39" s="22"/>
      <c r="G39" s="22"/>
      <c r="H39" s="28"/>
    </row>
    <row r="40" spans="1:8" x14ac:dyDescent="0.2">
      <c r="A40" s="18"/>
      <c r="B40" s="19"/>
      <c r="C40" s="19"/>
      <c r="D40" s="19"/>
      <c r="E40" s="19"/>
      <c r="F40" s="19"/>
      <c r="G40" s="19"/>
      <c r="H40" s="20"/>
    </row>
    <row r="41" spans="1:8" ht="16.5" thickBot="1" x14ac:dyDescent="0.3">
      <c r="A41" s="24" t="s">
        <v>28</v>
      </c>
      <c r="B41" s="13">
        <f>SUM(B36:B40)</f>
        <v>255094</v>
      </c>
      <c r="C41" s="12" t="s">
        <v>51</v>
      </c>
      <c r="D41" s="13">
        <f>SUM(D36:D40)</f>
        <v>2453625</v>
      </c>
      <c r="E41" s="12"/>
      <c r="F41" s="12"/>
      <c r="G41" s="12"/>
      <c r="H41" s="33"/>
    </row>
    <row r="43" spans="1:8" x14ac:dyDescent="0.2">
      <c r="A43" s="11" t="s">
        <v>59</v>
      </c>
    </row>
    <row r="44" spans="1:8" x14ac:dyDescent="0.2">
      <c r="A44" s="11" t="s">
        <v>58</v>
      </c>
    </row>
    <row r="45" spans="1:8" x14ac:dyDescent="0.2">
      <c r="A45" s="11" t="s">
        <v>61</v>
      </c>
    </row>
    <row r="46" spans="1:8" x14ac:dyDescent="0.2">
      <c r="A46" s="11" t="s">
        <v>62</v>
      </c>
      <c r="B46" s="36">
        <v>82079</v>
      </c>
      <c r="C46" s="36"/>
      <c r="D46" s="36">
        <f>'OFC SCH REPORT'!$D$46</f>
        <v>822077</v>
      </c>
    </row>
  </sheetData>
  <mergeCells count="5">
    <mergeCell ref="B14:F14"/>
    <mergeCell ref="A1:H1"/>
    <mergeCell ref="A2:H2"/>
    <mergeCell ref="A3:H3"/>
    <mergeCell ref="A4:H4"/>
  </mergeCells>
  <phoneticPr fontId="0" type="noConversion"/>
  <printOptions horizontalCentered="1"/>
  <pageMargins left="0.75" right="0.75" top="1" bottom="1" header="0.5" footer="0.5"/>
  <pageSetup scale="68" orientation="landscape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opLeftCell="A4" workbookViewId="0">
      <selection activeCell="B40" sqref="B40"/>
    </sheetView>
  </sheetViews>
  <sheetFormatPr defaultRowHeight="15" x14ac:dyDescent="0.2"/>
  <cols>
    <col min="1" max="1" width="49.5703125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1.42578125" style="11" bestFit="1" customWidth="1"/>
    <col min="9" max="16384" width="9.140625" style="11"/>
  </cols>
  <sheetData>
    <row r="1" spans="1:8" ht="15.75" x14ac:dyDescent="0.25">
      <c r="A1" s="69" t="s">
        <v>17</v>
      </c>
      <c r="B1" s="70"/>
      <c r="C1" s="70"/>
      <c r="D1" s="70"/>
      <c r="E1" s="70"/>
      <c r="F1" s="70"/>
      <c r="G1" s="70"/>
      <c r="H1" s="71"/>
    </row>
    <row r="2" spans="1:8" ht="15.75" x14ac:dyDescent="0.25">
      <c r="A2" s="72" t="s">
        <v>18</v>
      </c>
      <c r="B2" s="68"/>
      <c r="C2" s="68"/>
      <c r="D2" s="68"/>
      <c r="E2" s="68"/>
      <c r="F2" s="68"/>
      <c r="G2" s="68"/>
      <c r="H2" s="73"/>
    </row>
    <row r="3" spans="1:8" ht="15.75" x14ac:dyDescent="0.25">
      <c r="A3" s="72" t="str">
        <f>'OFC SCH REPORT'!$A$3</f>
        <v>2014-15 FINANCIAL REPORT</v>
      </c>
      <c r="B3" s="68"/>
      <c r="C3" s="68"/>
      <c r="D3" s="68"/>
      <c r="E3" s="68"/>
      <c r="F3" s="68"/>
      <c r="G3" s="68"/>
      <c r="H3" s="73"/>
    </row>
    <row r="4" spans="1:8" ht="15.75" x14ac:dyDescent="0.25">
      <c r="A4" s="72" t="s">
        <v>82</v>
      </c>
      <c r="B4" s="68"/>
      <c r="C4" s="68"/>
      <c r="D4" s="68"/>
      <c r="E4" s="68"/>
      <c r="F4" s="68"/>
      <c r="G4" s="68"/>
      <c r="H4" s="73"/>
    </row>
    <row r="5" spans="1:8" x14ac:dyDescent="0.2">
      <c r="A5" s="18"/>
      <c r="B5" s="19"/>
      <c r="C5" s="19"/>
      <c r="D5" s="19"/>
      <c r="E5" s="19"/>
      <c r="F5" s="19"/>
      <c r="G5" s="19"/>
      <c r="H5" s="20"/>
    </row>
    <row r="6" spans="1:8" ht="15.75" x14ac:dyDescent="0.25">
      <c r="A6" s="21" t="s">
        <v>19</v>
      </c>
      <c r="B6" s="16" t="s">
        <v>20</v>
      </c>
      <c r="C6" s="16" t="s">
        <v>21</v>
      </c>
      <c r="D6" s="16" t="s">
        <v>22</v>
      </c>
      <c r="E6" s="16" t="s">
        <v>21</v>
      </c>
      <c r="F6" s="16" t="s">
        <v>23</v>
      </c>
      <c r="G6" s="16" t="s">
        <v>21</v>
      </c>
      <c r="H6" s="20"/>
    </row>
    <row r="7" spans="1:8" x14ac:dyDescent="0.2">
      <c r="A7" s="18"/>
      <c r="B7" s="19"/>
      <c r="C7" s="19"/>
      <c r="D7" s="19"/>
      <c r="E7" s="19"/>
      <c r="F7" s="19"/>
      <c r="G7" s="19"/>
      <c r="H7" s="20"/>
    </row>
    <row r="8" spans="1:8" x14ac:dyDescent="0.2">
      <c r="A8" s="18" t="s">
        <v>24</v>
      </c>
      <c r="B8" s="22">
        <v>891801</v>
      </c>
      <c r="C8" s="23">
        <f>B8/B12</f>
        <v>0.1754</v>
      </c>
      <c r="D8" s="22">
        <f>'OFC SCH REPORT'!D8</f>
        <v>9153791</v>
      </c>
      <c r="E8" s="23">
        <f>'OFC SCH REPORT'!E8</f>
        <v>0.1658</v>
      </c>
      <c r="F8" s="22">
        <f>'OFC SCH REPORT'!F8</f>
        <v>3111699948</v>
      </c>
      <c r="G8" s="23">
        <f>'OFC SCH REPORT'!G8</f>
        <v>0.13270000000000001</v>
      </c>
      <c r="H8" s="20"/>
    </row>
    <row r="9" spans="1:8" x14ac:dyDescent="0.2">
      <c r="A9" s="18" t="s">
        <v>25</v>
      </c>
      <c r="B9" s="22">
        <v>4190104</v>
      </c>
      <c r="C9" s="23">
        <f>B9/B12</f>
        <v>0.82420000000000004</v>
      </c>
      <c r="D9" s="22">
        <f>'OFC SCH REPORT'!D9</f>
        <v>46021963</v>
      </c>
      <c r="E9" s="23">
        <f>'OFC SCH REPORT'!E9</f>
        <v>0.83379999999999999</v>
      </c>
      <c r="F9" s="22">
        <f>'OFC SCH REPORT'!F9</f>
        <v>20281295747</v>
      </c>
      <c r="G9" s="23">
        <f>'OFC SCH REPORT'!G9</f>
        <v>0.86460000000000004</v>
      </c>
      <c r="H9" s="20"/>
    </row>
    <row r="10" spans="1:8" x14ac:dyDescent="0.2">
      <c r="A10" s="18" t="s">
        <v>26</v>
      </c>
      <c r="B10" s="22">
        <v>2224</v>
      </c>
      <c r="C10" s="23">
        <f>B10/B12</f>
        <v>4.0000000000000002E-4</v>
      </c>
      <c r="D10" s="22">
        <f>'OFC SCH REPORT'!D10</f>
        <v>21901</v>
      </c>
      <c r="E10" s="23">
        <f>'OFC SCH REPORT'!E10</f>
        <v>4.0000000000000002E-4</v>
      </c>
      <c r="F10" s="22">
        <f>'OFC SCH REPORT'!F10</f>
        <v>9838319</v>
      </c>
      <c r="G10" s="23">
        <f>'OFC SCH REPORT'!G10</f>
        <v>4.0000000000000002E-4</v>
      </c>
      <c r="H10" s="20"/>
    </row>
    <row r="11" spans="1:8" x14ac:dyDescent="0.2">
      <c r="A11" s="18" t="s">
        <v>27</v>
      </c>
      <c r="B11" s="22">
        <v>0</v>
      </c>
      <c r="C11" s="23">
        <v>0</v>
      </c>
      <c r="D11" s="22">
        <f>'OFC SCH REPORT'!D11</f>
        <v>0</v>
      </c>
      <c r="E11" s="23">
        <f>'OFC SCH REPORT'!E11</f>
        <v>0</v>
      </c>
      <c r="F11" s="22">
        <f>'OFC SCH REPORT'!F11</f>
        <v>54160189</v>
      </c>
      <c r="G11" s="23">
        <f>'OFC SCH REPORT'!G11</f>
        <v>2.3E-3</v>
      </c>
      <c r="H11" s="20"/>
    </row>
    <row r="12" spans="1:8" ht="16.5" thickBot="1" x14ac:dyDescent="0.3">
      <c r="A12" s="24" t="s">
        <v>28</v>
      </c>
      <c r="B12" s="13">
        <f t="shared" ref="B12:C12" si="0">SUM(B8:B11)</f>
        <v>5084129</v>
      </c>
      <c r="C12" s="14">
        <f t="shared" si="0"/>
        <v>1</v>
      </c>
      <c r="D12" s="13">
        <f>'OFC SCH REPORT'!D12</f>
        <v>55197655</v>
      </c>
      <c r="E12" s="14">
        <f>'OFC SCH REPORT'!E12</f>
        <v>1</v>
      </c>
      <c r="F12" s="13">
        <f>'OFC SCH REPORT'!F12</f>
        <v>23456994203</v>
      </c>
      <c r="G12" s="14">
        <f>'OFC SCH REPORT'!G12</f>
        <v>1</v>
      </c>
      <c r="H12" s="25"/>
    </row>
    <row r="13" spans="1:8" x14ac:dyDescent="0.2">
      <c r="A13" s="18"/>
      <c r="B13" s="19"/>
      <c r="C13" s="19"/>
      <c r="D13" s="19"/>
      <c r="E13" s="19"/>
      <c r="F13" s="26"/>
      <c r="G13" s="23"/>
      <c r="H13" s="20"/>
    </row>
    <row r="14" spans="1:8" ht="15.75" x14ac:dyDescent="0.25">
      <c r="A14" s="21" t="s">
        <v>29</v>
      </c>
      <c r="B14" s="68" t="s">
        <v>30</v>
      </c>
      <c r="C14" s="68"/>
      <c r="D14" s="68"/>
      <c r="E14" s="68"/>
      <c r="F14" s="68"/>
      <c r="G14" s="27"/>
      <c r="H14" s="17" t="s">
        <v>28</v>
      </c>
    </row>
    <row r="15" spans="1:8" ht="15.75" x14ac:dyDescent="0.25">
      <c r="A15" s="21"/>
      <c r="B15" s="16" t="s">
        <v>20</v>
      </c>
      <c r="C15" s="27"/>
      <c r="D15" s="16" t="s">
        <v>22</v>
      </c>
      <c r="E15" s="27"/>
      <c r="F15" s="16" t="s">
        <v>23</v>
      </c>
      <c r="G15" s="27"/>
      <c r="H15" s="17" t="s">
        <v>31</v>
      </c>
    </row>
    <row r="16" spans="1:8" x14ac:dyDescent="0.2">
      <c r="A16" s="18"/>
      <c r="B16" s="19"/>
      <c r="C16" s="19"/>
      <c r="D16" s="19"/>
      <c r="E16" s="19"/>
      <c r="F16" s="19"/>
      <c r="G16" s="19"/>
      <c r="H16" s="20"/>
    </row>
    <row r="17" spans="1:8" x14ac:dyDescent="0.2">
      <c r="A17" s="18" t="s">
        <v>32</v>
      </c>
      <c r="B17" s="22">
        <v>4322</v>
      </c>
      <c r="C17" s="19"/>
      <c r="D17" s="22">
        <f>'OFC SCH REPORT'!D17</f>
        <v>3929</v>
      </c>
      <c r="E17" s="22"/>
      <c r="F17" s="22">
        <f>'OFC SCH REPORT'!F17</f>
        <v>4602</v>
      </c>
      <c r="G17" s="19"/>
      <c r="H17" s="28">
        <v>2916247</v>
      </c>
    </row>
    <row r="18" spans="1:8" x14ac:dyDescent="0.2">
      <c r="A18" s="18" t="s">
        <v>33</v>
      </c>
      <c r="B18" s="22">
        <v>768</v>
      </c>
      <c r="C18" s="19" t="s">
        <v>4</v>
      </c>
      <c r="D18" s="22">
        <f>'OFC SCH REPORT'!D18</f>
        <v>842</v>
      </c>
      <c r="E18" s="22"/>
      <c r="F18" s="22">
        <f>'OFC SCH REPORT'!F18</f>
        <v>937</v>
      </c>
      <c r="G18" s="19"/>
      <c r="H18" s="28">
        <v>517884</v>
      </c>
    </row>
    <row r="19" spans="1:8" x14ac:dyDescent="0.2">
      <c r="A19" s="18" t="s">
        <v>34</v>
      </c>
      <c r="B19" s="22">
        <v>232</v>
      </c>
      <c r="C19" s="19"/>
      <c r="D19" s="22">
        <f>'OFC SCH REPORT'!D19</f>
        <v>428</v>
      </c>
      <c r="E19" s="22"/>
      <c r="F19" s="22">
        <f>'OFC SCH REPORT'!F19</f>
        <v>183</v>
      </c>
      <c r="G19" s="19"/>
      <c r="H19" s="28">
        <v>156764</v>
      </c>
    </row>
    <row r="20" spans="1:8" x14ac:dyDescent="0.2">
      <c r="A20" s="18" t="s">
        <v>35</v>
      </c>
      <c r="B20" s="22">
        <v>412</v>
      </c>
      <c r="C20" s="19" t="s">
        <v>4</v>
      </c>
      <c r="D20" s="22">
        <f>'OFC SCH REPORT'!D20</f>
        <v>487</v>
      </c>
      <c r="E20" s="22"/>
      <c r="F20" s="22">
        <f>'OFC SCH REPORT'!F20</f>
        <v>551</v>
      </c>
      <c r="G20" s="19"/>
      <c r="H20" s="28">
        <v>278173</v>
      </c>
    </row>
    <row r="21" spans="1:8" ht="15.75" x14ac:dyDescent="0.25">
      <c r="A21" s="18" t="s">
        <v>36</v>
      </c>
      <c r="B21" s="22">
        <v>350</v>
      </c>
      <c r="C21" s="19"/>
      <c r="D21" s="22">
        <f>'OFC SCH REPORT'!D21</f>
        <v>399</v>
      </c>
      <c r="E21" s="22"/>
      <c r="F21" s="22">
        <f>'OFC SCH REPORT'!F21</f>
        <v>235</v>
      </c>
      <c r="G21" s="34" t="s">
        <v>51</v>
      </c>
      <c r="H21" s="28">
        <v>235817</v>
      </c>
    </row>
    <row r="22" spans="1:8" x14ac:dyDescent="0.2">
      <c r="A22" s="18" t="s">
        <v>37</v>
      </c>
      <c r="B22" s="22">
        <v>548</v>
      </c>
      <c r="C22" s="19"/>
      <c r="D22" s="22">
        <f>'OFC SCH REPORT'!D22</f>
        <v>543</v>
      </c>
      <c r="E22" s="22"/>
      <c r="F22" s="22">
        <f>'OFC SCH REPORT'!F22</f>
        <v>487</v>
      </c>
      <c r="G22" s="19"/>
      <c r="H22" s="28">
        <v>369570</v>
      </c>
    </row>
    <row r="23" spans="1:8" x14ac:dyDescent="0.2">
      <c r="A23" s="18" t="s">
        <v>38</v>
      </c>
      <c r="B23" s="22">
        <v>743</v>
      </c>
      <c r="C23" s="19"/>
      <c r="D23" s="22">
        <f>'OFC SCH REPORT'!D23</f>
        <v>775</v>
      </c>
      <c r="E23" s="22"/>
      <c r="F23" s="22">
        <f>'OFC SCH REPORT'!F23</f>
        <v>908</v>
      </c>
      <c r="G23" s="19"/>
      <c r="H23" s="28">
        <v>501266</v>
      </c>
    </row>
    <row r="24" spans="1:8" x14ac:dyDescent="0.2">
      <c r="A24" s="18" t="s">
        <v>39</v>
      </c>
      <c r="B24" s="22">
        <v>161</v>
      </c>
      <c r="C24" s="19"/>
      <c r="D24" s="22">
        <f>'OFC SCH REPORT'!D24</f>
        <v>210</v>
      </c>
      <c r="E24" s="22"/>
      <c r="F24" s="22">
        <f>'OFC SCH REPORT'!F24</f>
        <v>192</v>
      </c>
      <c r="G24" s="19"/>
      <c r="H24" s="28">
        <v>108408</v>
      </c>
    </row>
    <row r="25" spans="1:8" x14ac:dyDescent="0.2">
      <c r="A25" s="18"/>
      <c r="B25" s="22"/>
      <c r="C25" s="19"/>
      <c r="D25" s="22"/>
      <c r="E25" s="19"/>
      <c r="F25" s="22"/>
      <c r="G25" s="19"/>
      <c r="H25" s="28"/>
    </row>
    <row r="26" spans="1:8" ht="16.5" thickBot="1" x14ac:dyDescent="0.3">
      <c r="A26" s="24" t="s">
        <v>40</v>
      </c>
      <c r="B26" s="13">
        <f>SUM(B17:B25)</f>
        <v>7536</v>
      </c>
      <c r="C26" s="12"/>
      <c r="D26" s="13">
        <f>SUM(D17:D25)</f>
        <v>7613</v>
      </c>
      <c r="E26" s="12"/>
      <c r="F26" s="13">
        <f>SUM(F17:F25)</f>
        <v>8095</v>
      </c>
      <c r="G26" s="12"/>
      <c r="H26" s="29">
        <f>SUM(H17:H25)</f>
        <v>5084129</v>
      </c>
    </row>
    <row r="27" spans="1:8" x14ac:dyDescent="0.2">
      <c r="A27" s="18"/>
      <c r="B27" s="19"/>
      <c r="C27" s="19"/>
      <c r="D27" s="19"/>
      <c r="E27" s="19"/>
      <c r="F27" s="19"/>
      <c r="G27" s="19"/>
      <c r="H27" s="20"/>
    </row>
    <row r="28" spans="1:8" ht="15.75" x14ac:dyDescent="0.25">
      <c r="A28" s="21" t="s">
        <v>66</v>
      </c>
      <c r="B28" s="19"/>
      <c r="C28" s="19"/>
      <c r="D28" s="19"/>
      <c r="E28" s="19"/>
      <c r="F28" s="19"/>
      <c r="G28" s="19"/>
      <c r="H28" s="20"/>
    </row>
    <row r="29" spans="1:8" x14ac:dyDescent="0.2">
      <c r="A29" s="18" t="s">
        <v>41</v>
      </c>
      <c r="B29" s="22">
        <v>3856</v>
      </c>
      <c r="C29" s="22" t="s">
        <v>47</v>
      </c>
      <c r="D29" s="22">
        <f>'OFC SCH REPORT'!D29</f>
        <v>3383</v>
      </c>
      <c r="E29" s="22"/>
      <c r="F29" s="22">
        <f>'OFC SCH REPORT'!F29</f>
        <v>3924</v>
      </c>
      <c r="G29" s="22"/>
      <c r="H29" s="28">
        <v>1412413</v>
      </c>
    </row>
    <row r="30" spans="1:8" x14ac:dyDescent="0.2">
      <c r="A30" s="18" t="s">
        <v>54</v>
      </c>
      <c r="B30" s="22">
        <v>3746</v>
      </c>
      <c r="C30" s="22"/>
      <c r="D30" s="22">
        <f>'OFC SCH REPORT'!D30</f>
        <v>3964</v>
      </c>
      <c r="E30" s="22"/>
      <c r="F30" s="22">
        <f>'OFC SCH REPORT'!F30</f>
        <v>4955</v>
      </c>
      <c r="G30" s="22"/>
      <c r="H30" s="28">
        <v>517082</v>
      </c>
    </row>
    <row r="31" spans="1:8" x14ac:dyDescent="0.2">
      <c r="A31" s="18" t="s">
        <v>42</v>
      </c>
      <c r="B31" s="22">
        <v>6132</v>
      </c>
      <c r="C31" s="22"/>
      <c r="D31" s="22">
        <f>'OFC SCH REPORT'!D31</f>
        <v>5592</v>
      </c>
      <c r="E31" s="22"/>
      <c r="F31" s="22">
        <f>'OFC SCH REPORT'!F31</f>
        <v>7080</v>
      </c>
      <c r="G31" s="22"/>
      <c r="H31" s="28">
        <v>881362</v>
      </c>
    </row>
    <row r="32" spans="1:8" x14ac:dyDescent="0.2">
      <c r="A32" s="18" t="s">
        <v>90</v>
      </c>
      <c r="B32" s="22">
        <v>0</v>
      </c>
      <c r="C32" s="22"/>
      <c r="D32" s="22">
        <f>'OFC SCH REPORT'!D32</f>
        <v>2965</v>
      </c>
      <c r="E32" s="22"/>
      <c r="F32" s="22">
        <f>'OFC SCH REPORT'!F32</f>
        <v>3821</v>
      </c>
      <c r="G32" s="22"/>
      <c r="H32" s="28">
        <v>0</v>
      </c>
    </row>
    <row r="33" spans="1:8" ht="15.75" thickBot="1" x14ac:dyDescent="0.25">
      <c r="A33" s="30" t="s">
        <v>83</v>
      </c>
      <c r="B33" s="15" t="s">
        <v>48</v>
      </c>
      <c r="C33" s="15"/>
      <c r="D33" s="15" t="str">
        <f>'OFC SCH REPORT'!D33</f>
        <v>*</v>
      </c>
      <c r="E33" s="15"/>
      <c r="F33" s="15" t="str">
        <f>'OFC SCH REPORT'!F33</f>
        <v>*</v>
      </c>
      <c r="G33" s="15"/>
      <c r="H33" s="31" t="s">
        <v>48</v>
      </c>
    </row>
    <row r="34" spans="1:8" x14ac:dyDescent="0.2">
      <c r="A34" s="18"/>
      <c r="B34" s="19"/>
      <c r="C34" s="19"/>
      <c r="D34" s="19"/>
      <c r="E34" s="19"/>
      <c r="F34" s="19"/>
      <c r="G34" s="19"/>
      <c r="H34" s="20"/>
    </row>
    <row r="35" spans="1:8" ht="15.75" x14ac:dyDescent="0.25">
      <c r="A35" s="21" t="s">
        <v>50</v>
      </c>
      <c r="B35" s="19"/>
      <c r="C35" s="19"/>
      <c r="D35" s="19"/>
      <c r="E35" s="19"/>
      <c r="F35" s="19"/>
      <c r="G35" s="19"/>
      <c r="H35" s="20"/>
    </row>
    <row r="36" spans="1:8" x14ac:dyDescent="0.2">
      <c r="A36" s="18" t="s">
        <v>43</v>
      </c>
      <c r="B36" s="22">
        <v>84753</v>
      </c>
      <c r="C36" s="22"/>
      <c r="D36" s="22">
        <f>'OFC SCH REPORT'!D36</f>
        <v>881838</v>
      </c>
      <c r="E36" s="22"/>
      <c r="F36" s="22"/>
      <c r="G36" s="22"/>
      <c r="H36" s="28"/>
    </row>
    <row r="37" spans="1:8" x14ac:dyDescent="0.2">
      <c r="A37" s="18" t="s">
        <v>44</v>
      </c>
      <c r="B37" s="22">
        <v>58068</v>
      </c>
      <c r="C37" s="22"/>
      <c r="D37" s="22">
        <f>'OFC SCH REPORT'!D37</f>
        <v>604184</v>
      </c>
      <c r="E37" s="22"/>
      <c r="F37" s="22"/>
      <c r="G37" s="22"/>
      <c r="H37" s="28"/>
    </row>
    <row r="38" spans="1:8" x14ac:dyDescent="0.2">
      <c r="A38" s="18" t="s">
        <v>45</v>
      </c>
      <c r="B38" s="22">
        <v>90607</v>
      </c>
      <c r="C38" s="22"/>
      <c r="D38" s="22">
        <f>'OFC SCH REPORT'!D38</f>
        <v>942743</v>
      </c>
      <c r="E38" s="22"/>
      <c r="F38" s="22"/>
      <c r="G38" s="22"/>
      <c r="H38" s="28"/>
    </row>
    <row r="39" spans="1:8" x14ac:dyDescent="0.2">
      <c r="A39" s="18" t="s">
        <v>46</v>
      </c>
      <c r="B39" s="22">
        <v>2389</v>
      </c>
      <c r="C39" s="22"/>
      <c r="D39" s="22">
        <f>'OFC SCH REPORT'!D39</f>
        <v>24860</v>
      </c>
      <c r="E39" s="22"/>
      <c r="F39" s="22"/>
      <c r="G39" s="22"/>
      <c r="H39" s="28"/>
    </row>
    <row r="40" spans="1:8" x14ac:dyDescent="0.2">
      <c r="A40" s="18"/>
      <c r="B40" s="19"/>
      <c r="C40" s="19"/>
      <c r="D40" s="19"/>
      <c r="E40" s="19"/>
      <c r="F40" s="19"/>
      <c r="G40" s="19"/>
      <c r="H40" s="20"/>
    </row>
    <row r="41" spans="1:8" ht="16.5" thickBot="1" x14ac:dyDescent="0.3">
      <c r="A41" s="24" t="s">
        <v>28</v>
      </c>
      <c r="B41" s="13">
        <f>SUM(B36:B40)</f>
        <v>235817</v>
      </c>
      <c r="C41" s="12" t="s">
        <v>51</v>
      </c>
      <c r="D41" s="13">
        <f>SUM(D36:D40)</f>
        <v>2453625</v>
      </c>
      <c r="E41" s="12"/>
      <c r="F41" s="12"/>
      <c r="G41" s="12"/>
      <c r="H41" s="33"/>
    </row>
    <row r="43" spans="1:8" x14ac:dyDescent="0.2">
      <c r="A43" s="11" t="s">
        <v>57</v>
      </c>
    </row>
    <row r="44" spans="1:8" x14ac:dyDescent="0.2">
      <c r="A44" s="11" t="s">
        <v>58</v>
      </c>
    </row>
    <row r="45" spans="1:8" x14ac:dyDescent="0.2">
      <c r="A45" s="11" t="s">
        <v>61</v>
      </c>
    </row>
    <row r="46" spans="1:8" x14ac:dyDescent="0.2">
      <c r="A46" s="11" t="s">
        <v>62</v>
      </c>
      <c r="B46" s="36">
        <v>57680</v>
      </c>
      <c r="D46" s="36">
        <f>'OFC SCH REPORT'!$D$46</f>
        <v>822077</v>
      </c>
    </row>
  </sheetData>
  <mergeCells count="5">
    <mergeCell ref="B14:F14"/>
    <mergeCell ref="A1:H1"/>
    <mergeCell ref="A2:H2"/>
    <mergeCell ref="A3:H3"/>
    <mergeCell ref="A4:H4"/>
  </mergeCells>
  <phoneticPr fontId="0" type="noConversion"/>
  <printOptions horizontalCentered="1"/>
  <pageMargins left="0.75" right="0.75" top="1" bottom="1" header="0.5" footer="0.5"/>
  <pageSetup scale="68" orientation="landscape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opLeftCell="A4" workbookViewId="0">
      <selection activeCell="B40" sqref="B40"/>
    </sheetView>
  </sheetViews>
  <sheetFormatPr defaultRowHeight="15" x14ac:dyDescent="0.2"/>
  <cols>
    <col min="1" max="1" width="50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1.42578125" style="11" bestFit="1" customWidth="1"/>
    <col min="9" max="16384" width="9.140625" style="11"/>
  </cols>
  <sheetData>
    <row r="1" spans="1:8" ht="15.75" x14ac:dyDescent="0.25">
      <c r="A1" s="69" t="s">
        <v>17</v>
      </c>
      <c r="B1" s="70"/>
      <c r="C1" s="70"/>
      <c r="D1" s="70"/>
      <c r="E1" s="70"/>
      <c r="F1" s="70"/>
      <c r="G1" s="70"/>
      <c r="H1" s="71"/>
    </row>
    <row r="2" spans="1:8" ht="15.75" x14ac:dyDescent="0.25">
      <c r="A2" s="72" t="s">
        <v>18</v>
      </c>
      <c r="B2" s="68"/>
      <c r="C2" s="68"/>
      <c r="D2" s="68"/>
      <c r="E2" s="68"/>
      <c r="F2" s="68"/>
      <c r="G2" s="68"/>
      <c r="H2" s="73"/>
    </row>
    <row r="3" spans="1:8" ht="15.75" x14ac:dyDescent="0.25">
      <c r="A3" s="72" t="str">
        <f>'OFC SCH REPORT'!$A$3</f>
        <v>2014-15 FINANCIAL REPORT</v>
      </c>
      <c r="B3" s="68"/>
      <c r="C3" s="68"/>
      <c r="D3" s="68"/>
      <c r="E3" s="68"/>
      <c r="F3" s="68"/>
      <c r="G3" s="68"/>
      <c r="H3" s="73"/>
    </row>
    <row r="4" spans="1:8" ht="15.75" x14ac:dyDescent="0.25">
      <c r="A4" s="72" t="s">
        <v>85</v>
      </c>
      <c r="B4" s="68"/>
      <c r="C4" s="68"/>
      <c r="D4" s="68"/>
      <c r="E4" s="68"/>
      <c r="F4" s="68"/>
      <c r="G4" s="68"/>
      <c r="H4" s="73"/>
    </row>
    <row r="5" spans="1:8" x14ac:dyDescent="0.2">
      <c r="A5" s="18"/>
      <c r="B5" s="19"/>
      <c r="C5" s="19"/>
      <c r="D5" s="19"/>
      <c r="E5" s="19"/>
      <c r="F5" s="19"/>
      <c r="G5" s="19"/>
      <c r="H5" s="20"/>
    </row>
    <row r="6" spans="1:8" ht="15.75" x14ac:dyDescent="0.25">
      <c r="A6" s="21" t="s">
        <v>19</v>
      </c>
      <c r="B6" s="16" t="s">
        <v>20</v>
      </c>
      <c r="C6" s="16" t="s">
        <v>21</v>
      </c>
      <c r="D6" s="16" t="s">
        <v>22</v>
      </c>
      <c r="E6" s="16" t="s">
        <v>21</v>
      </c>
      <c r="F6" s="16" t="s">
        <v>23</v>
      </c>
      <c r="G6" s="16" t="s">
        <v>21</v>
      </c>
      <c r="H6" s="20"/>
    </row>
    <row r="7" spans="1:8" x14ac:dyDescent="0.2">
      <c r="A7" s="18"/>
      <c r="B7" s="19"/>
      <c r="C7" s="19"/>
      <c r="D7" s="19"/>
      <c r="E7" s="19"/>
      <c r="F7" s="19"/>
      <c r="G7" s="19"/>
      <c r="H7" s="20"/>
    </row>
    <row r="8" spans="1:8" x14ac:dyDescent="0.2">
      <c r="A8" s="18" t="s">
        <v>24</v>
      </c>
      <c r="B8" s="22">
        <v>853158</v>
      </c>
      <c r="C8" s="23">
        <f>B8/B12</f>
        <v>0.1676</v>
      </c>
      <c r="D8" s="22">
        <f>'OFC SCH REPORT'!D8</f>
        <v>9153791</v>
      </c>
      <c r="E8" s="23">
        <f>'OFC SCH REPORT'!E8</f>
        <v>0.1658</v>
      </c>
      <c r="F8" s="22">
        <f>'OFC SCH REPORT'!F8</f>
        <v>3111699948</v>
      </c>
      <c r="G8" s="23">
        <f>'OFC SCH REPORT'!G8</f>
        <v>0.13270000000000001</v>
      </c>
      <c r="H8" s="20"/>
    </row>
    <row r="9" spans="1:8" x14ac:dyDescent="0.2">
      <c r="A9" s="18" t="s">
        <v>25</v>
      </c>
      <c r="B9" s="22">
        <v>4234964</v>
      </c>
      <c r="C9" s="23">
        <f>B9/B12</f>
        <v>0.83189999999999997</v>
      </c>
      <c r="D9" s="22">
        <f>'OFC SCH REPORT'!D9</f>
        <v>46021963</v>
      </c>
      <c r="E9" s="23">
        <f>'OFC SCH REPORT'!E9</f>
        <v>0.83379999999999999</v>
      </c>
      <c r="F9" s="22">
        <f>'OFC SCH REPORT'!F9</f>
        <v>20281295747</v>
      </c>
      <c r="G9" s="23">
        <f>'OFC SCH REPORT'!G9</f>
        <v>0.86460000000000004</v>
      </c>
      <c r="H9" s="20"/>
    </row>
    <row r="10" spans="1:8" x14ac:dyDescent="0.2">
      <c r="A10" s="18" t="s">
        <v>26</v>
      </c>
      <c r="B10" s="22">
        <v>2486</v>
      </c>
      <c r="C10" s="23">
        <f>B10/B12</f>
        <v>5.0000000000000001E-4</v>
      </c>
      <c r="D10" s="22">
        <f>'OFC SCH REPORT'!D10</f>
        <v>21901</v>
      </c>
      <c r="E10" s="23">
        <f>'OFC SCH REPORT'!E10</f>
        <v>4.0000000000000002E-4</v>
      </c>
      <c r="F10" s="22">
        <f>'OFC SCH REPORT'!F10</f>
        <v>9838319</v>
      </c>
      <c r="G10" s="23">
        <f>'OFC SCH REPORT'!G10</f>
        <v>4.0000000000000002E-4</v>
      </c>
      <c r="H10" s="20"/>
    </row>
    <row r="11" spans="1:8" x14ac:dyDescent="0.2">
      <c r="A11" s="18" t="s">
        <v>27</v>
      </c>
      <c r="B11" s="22">
        <v>0</v>
      </c>
      <c r="C11" s="23">
        <v>0</v>
      </c>
      <c r="D11" s="22">
        <f>'OFC SCH REPORT'!D11</f>
        <v>0</v>
      </c>
      <c r="E11" s="23">
        <f>'OFC SCH REPORT'!E11</f>
        <v>0</v>
      </c>
      <c r="F11" s="22">
        <f>'OFC SCH REPORT'!F11</f>
        <v>54160189</v>
      </c>
      <c r="G11" s="23">
        <f>'OFC SCH REPORT'!G11</f>
        <v>2.3E-3</v>
      </c>
      <c r="H11" s="20"/>
    </row>
    <row r="12" spans="1:8" ht="16.5" thickBot="1" x14ac:dyDescent="0.3">
      <c r="A12" s="24" t="s">
        <v>28</v>
      </c>
      <c r="B12" s="13">
        <f t="shared" ref="B12:C12" si="0">SUM(B8:B11)</f>
        <v>5090608</v>
      </c>
      <c r="C12" s="14">
        <f t="shared" si="0"/>
        <v>1</v>
      </c>
      <c r="D12" s="13">
        <f>'OFC SCH REPORT'!D12</f>
        <v>55197655</v>
      </c>
      <c r="E12" s="14">
        <f>'OFC SCH REPORT'!E12</f>
        <v>1</v>
      </c>
      <c r="F12" s="13">
        <f>'OFC SCH REPORT'!F12</f>
        <v>23456994203</v>
      </c>
      <c r="G12" s="14">
        <f>'OFC SCH REPORT'!G12</f>
        <v>1</v>
      </c>
      <c r="H12" s="25"/>
    </row>
    <row r="13" spans="1:8" x14ac:dyDescent="0.2">
      <c r="A13" s="18"/>
      <c r="B13" s="19"/>
      <c r="C13" s="19"/>
      <c r="D13" s="19"/>
      <c r="E13" s="19"/>
      <c r="F13" s="26"/>
      <c r="G13" s="23"/>
      <c r="H13" s="20"/>
    </row>
    <row r="14" spans="1:8" ht="15.75" x14ac:dyDescent="0.25">
      <c r="A14" s="21" t="s">
        <v>29</v>
      </c>
      <c r="B14" s="68" t="s">
        <v>30</v>
      </c>
      <c r="C14" s="68"/>
      <c r="D14" s="68"/>
      <c r="E14" s="68"/>
      <c r="F14" s="68"/>
      <c r="G14" s="27"/>
      <c r="H14" s="17" t="s">
        <v>28</v>
      </c>
    </row>
    <row r="15" spans="1:8" ht="15.75" x14ac:dyDescent="0.25">
      <c r="A15" s="21"/>
      <c r="B15" s="16" t="s">
        <v>20</v>
      </c>
      <c r="C15" s="27"/>
      <c r="D15" s="16" t="s">
        <v>22</v>
      </c>
      <c r="E15" s="27"/>
      <c r="F15" s="16" t="s">
        <v>23</v>
      </c>
      <c r="G15" s="27"/>
      <c r="H15" s="17" t="s">
        <v>31</v>
      </c>
    </row>
    <row r="16" spans="1:8" x14ac:dyDescent="0.2">
      <c r="A16" s="18"/>
      <c r="B16" s="19"/>
      <c r="C16" s="19"/>
      <c r="D16" s="19"/>
      <c r="E16" s="19"/>
      <c r="F16" s="19"/>
      <c r="G16" s="19"/>
      <c r="H16" s="20"/>
    </row>
    <row r="17" spans="1:8" x14ac:dyDescent="0.2">
      <c r="A17" s="18" t="s">
        <v>32</v>
      </c>
      <c r="B17" s="22">
        <v>3703</v>
      </c>
      <c r="C17" s="19"/>
      <c r="D17" s="22">
        <f>'OFC SCH REPORT'!D17</f>
        <v>3929</v>
      </c>
      <c r="E17" s="22"/>
      <c r="F17" s="22">
        <f>'OFC SCH REPORT'!F17</f>
        <v>4602</v>
      </c>
      <c r="G17" s="19"/>
      <c r="H17" s="28">
        <v>2480118</v>
      </c>
    </row>
    <row r="18" spans="1:8" x14ac:dyDescent="0.2">
      <c r="A18" s="18" t="s">
        <v>33</v>
      </c>
      <c r="B18" s="22">
        <v>889</v>
      </c>
      <c r="C18" s="19" t="s">
        <v>4</v>
      </c>
      <c r="D18" s="22">
        <f>'OFC SCH REPORT'!D18</f>
        <v>842</v>
      </c>
      <c r="E18" s="22"/>
      <c r="F18" s="22">
        <f>'OFC SCH REPORT'!F18</f>
        <v>937</v>
      </c>
      <c r="G18" s="19"/>
      <c r="H18" s="28">
        <v>595341</v>
      </c>
    </row>
    <row r="19" spans="1:8" x14ac:dyDescent="0.2">
      <c r="A19" s="18" t="s">
        <v>34</v>
      </c>
      <c r="B19" s="22">
        <v>251</v>
      </c>
      <c r="C19" s="19" t="s">
        <v>4</v>
      </c>
      <c r="D19" s="22">
        <f>'OFC SCH REPORT'!D19</f>
        <v>428</v>
      </c>
      <c r="E19" s="22"/>
      <c r="F19" s="22">
        <f>'OFC SCH REPORT'!F19</f>
        <v>183</v>
      </c>
      <c r="G19" s="19"/>
      <c r="H19" s="28">
        <v>167845</v>
      </c>
    </row>
    <row r="20" spans="1:8" x14ac:dyDescent="0.2">
      <c r="A20" s="18" t="s">
        <v>35</v>
      </c>
      <c r="B20" s="22">
        <v>506</v>
      </c>
      <c r="C20" s="19" t="s">
        <v>4</v>
      </c>
      <c r="D20" s="22">
        <f>'OFC SCH REPORT'!D20</f>
        <v>487</v>
      </c>
      <c r="E20" s="22"/>
      <c r="F20" s="22">
        <f>'OFC SCH REPORT'!F20</f>
        <v>551</v>
      </c>
      <c r="G20" s="19"/>
      <c r="H20" s="28">
        <v>339008</v>
      </c>
    </row>
    <row r="21" spans="1:8" ht="15.75" x14ac:dyDescent="0.25">
      <c r="A21" s="18" t="s">
        <v>36</v>
      </c>
      <c r="B21" s="22">
        <v>449</v>
      </c>
      <c r="C21" s="19"/>
      <c r="D21" s="22">
        <f>'OFC SCH REPORT'!D21</f>
        <v>399</v>
      </c>
      <c r="E21" s="22"/>
      <c r="F21" s="22">
        <f>'OFC SCH REPORT'!F21</f>
        <v>235</v>
      </c>
      <c r="G21" s="34" t="s">
        <v>51</v>
      </c>
      <c r="H21" s="28">
        <v>300433</v>
      </c>
    </row>
    <row r="22" spans="1:8" x14ac:dyDescent="0.2">
      <c r="A22" s="18" t="s">
        <v>37</v>
      </c>
      <c r="B22" s="22">
        <v>581</v>
      </c>
      <c r="C22" s="19"/>
      <c r="D22" s="22">
        <f>'OFC SCH REPORT'!D22</f>
        <v>543</v>
      </c>
      <c r="E22" s="22"/>
      <c r="F22" s="22">
        <f>'OFC SCH REPORT'!F22</f>
        <v>487</v>
      </c>
      <c r="G22" s="19" t="s">
        <v>4</v>
      </c>
      <c r="H22" s="28">
        <v>388862</v>
      </c>
    </row>
    <row r="23" spans="1:8" x14ac:dyDescent="0.2">
      <c r="A23" s="18" t="s">
        <v>38</v>
      </c>
      <c r="B23" s="22">
        <v>992</v>
      </c>
      <c r="C23" s="19"/>
      <c r="D23" s="22">
        <f>'OFC SCH REPORT'!D23</f>
        <v>775</v>
      </c>
      <c r="E23" s="22"/>
      <c r="F23" s="22">
        <f>'OFC SCH REPORT'!F23</f>
        <v>908</v>
      </c>
      <c r="G23" s="19"/>
      <c r="H23" s="28">
        <v>664535</v>
      </c>
    </row>
    <row r="24" spans="1:8" x14ac:dyDescent="0.2">
      <c r="A24" s="18" t="s">
        <v>39</v>
      </c>
      <c r="B24" s="22">
        <v>231</v>
      </c>
      <c r="C24" s="19"/>
      <c r="D24" s="22">
        <f>'OFC SCH REPORT'!D24</f>
        <v>210</v>
      </c>
      <c r="E24" s="22"/>
      <c r="F24" s="22">
        <f>'OFC SCH REPORT'!F24</f>
        <v>192</v>
      </c>
      <c r="G24" s="19"/>
      <c r="H24" s="28">
        <v>154466</v>
      </c>
    </row>
    <row r="25" spans="1:8" x14ac:dyDescent="0.2">
      <c r="A25" s="18"/>
      <c r="B25" s="22"/>
      <c r="C25" s="19"/>
      <c r="D25" s="22"/>
      <c r="E25" s="19"/>
      <c r="F25" s="22"/>
      <c r="G25" s="19"/>
      <c r="H25" s="28"/>
    </row>
    <row r="26" spans="1:8" ht="16.5" thickBot="1" x14ac:dyDescent="0.3">
      <c r="A26" s="24" t="s">
        <v>40</v>
      </c>
      <c r="B26" s="13">
        <f>SUM(B17:B25)</f>
        <v>7602</v>
      </c>
      <c r="C26" s="12"/>
      <c r="D26" s="13">
        <f>SUM(D17:D25)</f>
        <v>7613</v>
      </c>
      <c r="E26" s="12"/>
      <c r="F26" s="13">
        <f>SUM(F17:F25)</f>
        <v>8095</v>
      </c>
      <c r="G26" s="12"/>
      <c r="H26" s="29">
        <f>SUM(H17:H25)</f>
        <v>5090608</v>
      </c>
    </row>
    <row r="27" spans="1:8" x14ac:dyDescent="0.2">
      <c r="A27" s="18"/>
      <c r="B27" s="19"/>
      <c r="C27" s="19"/>
      <c r="D27" s="19"/>
      <c r="E27" s="19"/>
      <c r="F27" s="19"/>
      <c r="G27" s="19"/>
      <c r="H27" s="20"/>
    </row>
    <row r="28" spans="1:8" ht="15.75" x14ac:dyDescent="0.25">
      <c r="A28" s="21" t="s">
        <v>66</v>
      </c>
      <c r="B28" s="19"/>
      <c r="C28" s="19"/>
      <c r="D28" s="19"/>
      <c r="E28" s="19"/>
      <c r="F28" s="19"/>
      <c r="G28" s="19"/>
      <c r="H28" s="20"/>
    </row>
    <row r="29" spans="1:8" x14ac:dyDescent="0.2">
      <c r="A29" s="18" t="s">
        <v>41</v>
      </c>
      <c r="B29" s="22">
        <v>3317</v>
      </c>
      <c r="C29" s="22"/>
      <c r="D29" s="22">
        <f>'OFC SCH REPORT'!D29</f>
        <v>3383</v>
      </c>
      <c r="E29" s="22"/>
      <c r="F29" s="22">
        <f>'OFC SCH REPORT'!F29</f>
        <v>3924</v>
      </c>
      <c r="G29" s="22"/>
      <c r="H29" s="28">
        <v>1639156</v>
      </c>
    </row>
    <row r="30" spans="1:8" x14ac:dyDescent="0.2">
      <c r="A30" s="18" t="s">
        <v>54</v>
      </c>
      <c r="B30" s="22">
        <v>10305</v>
      </c>
      <c r="C30" s="22"/>
      <c r="D30" s="22">
        <f>'OFC SCH REPORT'!D30</f>
        <v>3964</v>
      </c>
      <c r="E30" s="22"/>
      <c r="F30" s="22">
        <f>'OFC SCH REPORT'!F30</f>
        <v>4955</v>
      </c>
      <c r="G30" s="22"/>
      <c r="H30" s="28">
        <v>60697</v>
      </c>
    </row>
    <row r="31" spans="1:8" x14ac:dyDescent="0.2">
      <c r="A31" s="18" t="s">
        <v>42</v>
      </c>
      <c r="B31" s="22">
        <v>4598</v>
      </c>
      <c r="C31" s="22"/>
      <c r="D31" s="22">
        <f>'OFC SCH REPORT'!D31</f>
        <v>5592</v>
      </c>
      <c r="E31" s="22"/>
      <c r="F31" s="22">
        <f>'OFC SCH REPORT'!F31</f>
        <v>7080</v>
      </c>
      <c r="G31" s="22"/>
      <c r="H31" s="28">
        <v>780265</v>
      </c>
    </row>
    <row r="32" spans="1:8" x14ac:dyDescent="0.2">
      <c r="A32" s="18" t="s">
        <v>90</v>
      </c>
      <c r="B32" s="22">
        <v>0</v>
      </c>
      <c r="C32" s="22"/>
      <c r="D32" s="22">
        <f>'OFC SCH REPORT'!D32</f>
        <v>2965</v>
      </c>
      <c r="E32" s="22"/>
      <c r="F32" s="22">
        <f>'OFC SCH REPORT'!F32</f>
        <v>3821</v>
      </c>
      <c r="G32" s="22"/>
      <c r="H32" s="28">
        <v>0</v>
      </c>
    </row>
    <row r="33" spans="1:8" ht="15.75" thickBot="1" x14ac:dyDescent="0.25">
      <c r="A33" s="30" t="s">
        <v>84</v>
      </c>
      <c r="B33" s="15" t="s">
        <v>48</v>
      </c>
      <c r="C33" s="15"/>
      <c r="D33" s="15" t="str">
        <f>'OFC SCH REPORT'!D33</f>
        <v>*</v>
      </c>
      <c r="E33" s="15"/>
      <c r="F33" s="15" t="str">
        <f>'OFC SCH REPORT'!F33</f>
        <v>*</v>
      </c>
      <c r="G33" s="15"/>
      <c r="H33" s="31" t="s">
        <v>48</v>
      </c>
    </row>
    <row r="34" spans="1:8" x14ac:dyDescent="0.2">
      <c r="A34" s="18"/>
      <c r="B34" s="19"/>
      <c r="C34" s="19"/>
      <c r="D34" s="19"/>
      <c r="E34" s="19"/>
      <c r="F34" s="19"/>
      <c r="G34" s="19"/>
      <c r="H34" s="20"/>
    </row>
    <row r="35" spans="1:8" ht="15.75" x14ac:dyDescent="0.25">
      <c r="A35" s="21" t="s">
        <v>50</v>
      </c>
      <c r="B35" s="19"/>
      <c r="C35" s="19"/>
      <c r="D35" s="19"/>
      <c r="E35" s="19"/>
      <c r="F35" s="19"/>
      <c r="G35" s="19"/>
      <c r="H35" s="20"/>
    </row>
    <row r="36" spans="1:8" x14ac:dyDescent="0.2">
      <c r="A36" s="18" t="s">
        <v>43</v>
      </c>
      <c r="B36" s="22">
        <v>107976</v>
      </c>
      <c r="C36" s="22"/>
      <c r="D36" s="22">
        <f>'OFC SCH REPORT'!D36</f>
        <v>881838</v>
      </c>
      <c r="E36" s="22"/>
      <c r="F36" s="22"/>
      <c r="G36" s="22"/>
      <c r="H36" s="28"/>
    </row>
    <row r="37" spans="1:8" x14ac:dyDescent="0.2">
      <c r="A37" s="18" t="s">
        <v>44</v>
      </c>
      <c r="B37" s="22">
        <v>73979</v>
      </c>
      <c r="C37" s="22"/>
      <c r="D37" s="22">
        <f>'OFC SCH REPORT'!D37</f>
        <v>604184</v>
      </c>
      <c r="E37" s="22"/>
      <c r="F37" s="22"/>
      <c r="G37" s="22"/>
      <c r="H37" s="28"/>
    </row>
    <row r="38" spans="1:8" x14ac:dyDescent="0.2">
      <c r="A38" s="18" t="s">
        <v>45</v>
      </c>
      <c r="B38" s="22">
        <v>115434</v>
      </c>
      <c r="C38" s="22"/>
      <c r="D38" s="22">
        <f>'OFC SCH REPORT'!D38</f>
        <v>942743</v>
      </c>
      <c r="E38" s="22"/>
      <c r="F38" s="22"/>
      <c r="G38" s="22"/>
      <c r="H38" s="28"/>
    </row>
    <row r="39" spans="1:8" x14ac:dyDescent="0.2">
      <c r="A39" s="18" t="s">
        <v>46</v>
      </c>
      <c r="B39" s="22">
        <v>3044</v>
      </c>
      <c r="C39" s="22"/>
      <c r="D39" s="22">
        <f>'OFC SCH REPORT'!D39</f>
        <v>24860</v>
      </c>
      <c r="E39" s="22"/>
      <c r="F39" s="22"/>
      <c r="G39" s="22"/>
      <c r="H39" s="28"/>
    </row>
    <row r="40" spans="1:8" x14ac:dyDescent="0.2">
      <c r="A40" s="18"/>
      <c r="B40" s="19"/>
      <c r="C40" s="19"/>
      <c r="D40" s="19"/>
      <c r="E40" s="19"/>
      <c r="F40" s="19"/>
      <c r="G40" s="19"/>
      <c r="H40" s="20"/>
    </row>
    <row r="41" spans="1:8" ht="16.5" thickBot="1" x14ac:dyDescent="0.3">
      <c r="A41" s="24" t="s">
        <v>28</v>
      </c>
      <c r="B41" s="13">
        <f>SUM(B36:B40)</f>
        <v>300433</v>
      </c>
      <c r="C41" s="12" t="s">
        <v>51</v>
      </c>
      <c r="D41" s="13">
        <f>SUM(D36:D40)</f>
        <v>2453625</v>
      </c>
      <c r="E41" s="12"/>
      <c r="F41" s="12"/>
      <c r="G41" s="12"/>
      <c r="H41" s="33"/>
    </row>
    <row r="43" spans="1:8" x14ac:dyDescent="0.2">
      <c r="A43" s="11" t="s">
        <v>59</v>
      </c>
    </row>
    <row r="44" spans="1:8" x14ac:dyDescent="0.2">
      <c r="A44" s="11" t="s">
        <v>58</v>
      </c>
    </row>
    <row r="45" spans="1:8" x14ac:dyDescent="0.2">
      <c r="A45" s="11" t="s">
        <v>61</v>
      </c>
      <c r="B45" s="36"/>
      <c r="C45" s="36"/>
      <c r="D45" s="36"/>
    </row>
    <row r="46" spans="1:8" x14ac:dyDescent="0.2">
      <c r="A46" s="11" t="s">
        <v>62</v>
      </c>
      <c r="B46" s="36">
        <v>102715</v>
      </c>
      <c r="C46" s="36"/>
      <c r="D46" s="36">
        <f>'OFC SCH REPORT'!$D$46</f>
        <v>822077</v>
      </c>
    </row>
  </sheetData>
  <mergeCells count="5">
    <mergeCell ref="B14:F14"/>
    <mergeCell ref="A1:H1"/>
    <mergeCell ref="A2:H2"/>
    <mergeCell ref="A3:H3"/>
    <mergeCell ref="A4:H4"/>
  </mergeCells>
  <phoneticPr fontId="0" type="noConversion"/>
  <printOptions horizontalCentered="1"/>
  <pageMargins left="0.75" right="0.75" top="1" bottom="1" header="0.5" footer="0.5"/>
  <pageSetup scale="68" orientation="landscape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opLeftCell="A7" workbookViewId="0">
      <selection activeCell="C11" sqref="C11"/>
    </sheetView>
  </sheetViews>
  <sheetFormatPr defaultRowHeight="15" x14ac:dyDescent="0.2"/>
  <cols>
    <col min="1" max="1" width="51.28515625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1.42578125" style="11" bestFit="1" customWidth="1"/>
    <col min="9" max="16384" width="9.140625" style="11"/>
  </cols>
  <sheetData>
    <row r="1" spans="1:8" ht="15.75" x14ac:dyDescent="0.25">
      <c r="A1" s="69" t="s">
        <v>17</v>
      </c>
      <c r="B1" s="70"/>
      <c r="C1" s="70"/>
      <c r="D1" s="70"/>
      <c r="E1" s="70"/>
      <c r="F1" s="70"/>
      <c r="G1" s="70"/>
      <c r="H1" s="71"/>
    </row>
    <row r="2" spans="1:8" ht="15.75" x14ac:dyDescent="0.25">
      <c r="A2" s="72" t="s">
        <v>18</v>
      </c>
      <c r="B2" s="68"/>
      <c r="C2" s="68"/>
      <c r="D2" s="68"/>
      <c r="E2" s="68"/>
      <c r="F2" s="68"/>
      <c r="G2" s="68"/>
      <c r="H2" s="73"/>
    </row>
    <row r="3" spans="1:8" ht="15.75" x14ac:dyDescent="0.25">
      <c r="A3" s="72" t="str">
        <f>'OFC SCH REPORT'!$A$3</f>
        <v>2014-15 FINANCIAL REPORT</v>
      </c>
      <c r="B3" s="68"/>
      <c r="C3" s="68"/>
      <c r="D3" s="68"/>
      <c r="E3" s="68"/>
      <c r="F3" s="68"/>
      <c r="G3" s="68"/>
      <c r="H3" s="73"/>
    </row>
    <row r="4" spans="1:8" ht="15.75" x14ac:dyDescent="0.25">
      <c r="A4" s="72" t="s">
        <v>104</v>
      </c>
      <c r="B4" s="68"/>
      <c r="C4" s="68"/>
      <c r="D4" s="68"/>
      <c r="E4" s="68"/>
      <c r="F4" s="68"/>
      <c r="G4" s="68"/>
      <c r="H4" s="73"/>
    </row>
    <row r="5" spans="1:8" x14ac:dyDescent="0.2">
      <c r="A5" s="18"/>
      <c r="B5" s="19"/>
      <c r="C5" s="19"/>
      <c r="D5" s="19"/>
      <c r="E5" s="19"/>
      <c r="F5" s="19"/>
      <c r="G5" s="19"/>
      <c r="H5" s="20"/>
    </row>
    <row r="6" spans="1:8" ht="15.75" x14ac:dyDescent="0.25">
      <c r="A6" s="21" t="s">
        <v>19</v>
      </c>
      <c r="B6" s="16" t="s">
        <v>20</v>
      </c>
      <c r="C6" s="16" t="s">
        <v>21</v>
      </c>
      <c r="D6" s="16" t="s">
        <v>22</v>
      </c>
      <c r="E6" s="16" t="s">
        <v>21</v>
      </c>
      <c r="F6" s="16" t="s">
        <v>23</v>
      </c>
      <c r="G6" s="16" t="s">
        <v>21</v>
      </c>
      <c r="H6" s="20"/>
    </row>
    <row r="7" spans="1:8" x14ac:dyDescent="0.2">
      <c r="A7" s="18"/>
      <c r="B7" s="19"/>
      <c r="C7" s="19"/>
      <c r="D7" s="19"/>
      <c r="E7" s="19"/>
      <c r="F7" s="19"/>
      <c r="G7" s="19"/>
      <c r="H7" s="20"/>
    </row>
    <row r="8" spans="1:8" x14ac:dyDescent="0.2">
      <c r="A8" s="18" t="s">
        <v>24</v>
      </c>
      <c r="B8" s="22">
        <v>47400</v>
      </c>
      <c r="C8" s="23">
        <f>B8/B12</f>
        <v>0.1507</v>
      </c>
      <c r="D8" s="22">
        <f>'OFC SCH REPORT'!D8</f>
        <v>9153791</v>
      </c>
      <c r="E8" s="23">
        <f>'OFC SCH REPORT'!E8</f>
        <v>0.1658</v>
      </c>
      <c r="F8" s="22">
        <f>'OFC SCH REPORT'!F8</f>
        <v>3111699948</v>
      </c>
      <c r="G8" s="23">
        <f>'OFC SCH REPORT'!G8</f>
        <v>0.13270000000000001</v>
      </c>
      <c r="H8" s="20"/>
    </row>
    <row r="9" spans="1:8" x14ac:dyDescent="0.2">
      <c r="A9" s="18" t="s">
        <v>25</v>
      </c>
      <c r="B9" s="22">
        <v>266812</v>
      </c>
      <c r="C9" s="23">
        <f>B9/B12</f>
        <v>0.84850000000000003</v>
      </c>
      <c r="D9" s="22">
        <f>'OFC SCH REPORT'!D9</f>
        <v>46021963</v>
      </c>
      <c r="E9" s="23">
        <f>'OFC SCH REPORT'!E9</f>
        <v>0.83379999999999999</v>
      </c>
      <c r="F9" s="22">
        <f>'OFC SCH REPORT'!F9</f>
        <v>20281295747</v>
      </c>
      <c r="G9" s="23">
        <f>'OFC SCH REPORT'!G9</f>
        <v>0.86460000000000004</v>
      </c>
      <c r="H9" s="20"/>
    </row>
    <row r="10" spans="1:8" x14ac:dyDescent="0.2">
      <c r="A10" s="18" t="s">
        <v>26</v>
      </c>
      <c r="B10" s="22">
        <v>235</v>
      </c>
      <c r="C10" s="23">
        <v>8.0000000000000004E-4</v>
      </c>
      <c r="D10" s="22">
        <f>'OFC SCH REPORT'!D10</f>
        <v>21901</v>
      </c>
      <c r="E10" s="23">
        <f>'OFC SCH REPORT'!E10</f>
        <v>4.0000000000000002E-4</v>
      </c>
      <c r="F10" s="22">
        <f>'OFC SCH REPORT'!F10</f>
        <v>9838319</v>
      </c>
      <c r="G10" s="23">
        <f>'OFC SCH REPORT'!G10</f>
        <v>4.0000000000000002E-4</v>
      </c>
      <c r="H10" s="20"/>
    </row>
    <row r="11" spans="1:8" x14ac:dyDescent="0.2">
      <c r="A11" s="18" t="s">
        <v>27</v>
      </c>
      <c r="B11" s="22">
        <v>0</v>
      </c>
      <c r="C11" s="23">
        <v>0</v>
      </c>
      <c r="D11" s="22">
        <f>'OFC SCH REPORT'!D11</f>
        <v>0</v>
      </c>
      <c r="E11" s="23">
        <f>'OFC SCH REPORT'!E11</f>
        <v>0</v>
      </c>
      <c r="F11" s="22">
        <f>'OFC SCH REPORT'!F11</f>
        <v>54160189</v>
      </c>
      <c r="G11" s="23">
        <f>'OFC SCH REPORT'!G11</f>
        <v>2.3E-3</v>
      </c>
      <c r="H11" s="20"/>
    </row>
    <row r="12" spans="1:8" ht="16.5" thickBot="1" x14ac:dyDescent="0.3">
      <c r="A12" s="24" t="s">
        <v>28</v>
      </c>
      <c r="B12" s="13">
        <f t="shared" ref="B12:C12" si="0">SUM(B8:B11)</f>
        <v>314447</v>
      </c>
      <c r="C12" s="14">
        <f t="shared" si="0"/>
        <v>1</v>
      </c>
      <c r="D12" s="13">
        <f>'OFC SCH REPORT'!D12</f>
        <v>55197655</v>
      </c>
      <c r="E12" s="14">
        <f>'OFC SCH REPORT'!E12</f>
        <v>1</v>
      </c>
      <c r="F12" s="13">
        <f>'OFC SCH REPORT'!F12</f>
        <v>23456994203</v>
      </c>
      <c r="G12" s="14">
        <f>'OFC SCH REPORT'!G12</f>
        <v>1</v>
      </c>
      <c r="H12" s="25"/>
    </row>
    <row r="13" spans="1:8" x14ac:dyDescent="0.2">
      <c r="A13" s="18"/>
      <c r="B13" s="19"/>
      <c r="C13" s="19"/>
      <c r="D13" s="19"/>
      <c r="E13" s="19"/>
      <c r="F13" s="26"/>
      <c r="G13" s="23"/>
      <c r="H13" s="20"/>
    </row>
    <row r="14" spans="1:8" ht="15.75" x14ac:dyDescent="0.25">
      <c r="A14" s="21" t="s">
        <v>29</v>
      </c>
      <c r="B14" s="68" t="s">
        <v>30</v>
      </c>
      <c r="C14" s="68"/>
      <c r="D14" s="68"/>
      <c r="E14" s="68"/>
      <c r="F14" s="68"/>
      <c r="G14" s="27"/>
      <c r="H14" s="17" t="s">
        <v>28</v>
      </c>
    </row>
    <row r="15" spans="1:8" ht="15.75" x14ac:dyDescent="0.25">
      <c r="A15" s="21"/>
      <c r="B15" s="16" t="s">
        <v>20</v>
      </c>
      <c r="C15" s="27"/>
      <c r="D15" s="16" t="s">
        <v>22</v>
      </c>
      <c r="E15" s="27"/>
      <c r="F15" s="16" t="s">
        <v>23</v>
      </c>
      <c r="G15" s="27"/>
      <c r="H15" s="17" t="s">
        <v>31</v>
      </c>
    </row>
    <row r="16" spans="1:8" x14ac:dyDescent="0.2">
      <c r="A16" s="18"/>
      <c r="B16" s="19"/>
      <c r="C16" s="19"/>
      <c r="D16" s="19"/>
      <c r="E16" s="19"/>
      <c r="F16" s="19"/>
      <c r="G16" s="19"/>
      <c r="H16" s="20"/>
    </row>
    <row r="17" spans="1:8" x14ac:dyDescent="0.2">
      <c r="A17" s="18" t="s">
        <v>32</v>
      </c>
      <c r="B17" s="22">
        <v>16</v>
      </c>
      <c r="C17" s="19"/>
      <c r="D17" s="22">
        <f>'OFC SCH REPORT'!D17</f>
        <v>3929</v>
      </c>
      <c r="E17" s="22"/>
      <c r="F17" s="22">
        <f>'OFC SCH REPORT'!F17</f>
        <v>4602</v>
      </c>
      <c r="G17" s="19"/>
      <c r="H17" s="28">
        <v>651</v>
      </c>
    </row>
    <row r="18" spans="1:8" x14ac:dyDescent="0.2">
      <c r="A18" s="18" t="s">
        <v>33</v>
      </c>
      <c r="B18" s="22">
        <v>171</v>
      </c>
      <c r="C18" s="19" t="s">
        <v>4</v>
      </c>
      <c r="D18" s="22">
        <f>'OFC SCH REPORT'!D18</f>
        <v>842</v>
      </c>
      <c r="E18" s="22"/>
      <c r="F18" s="22">
        <f>'OFC SCH REPORT'!F18</f>
        <v>937</v>
      </c>
      <c r="G18" s="19"/>
      <c r="H18" s="28">
        <v>7060</v>
      </c>
    </row>
    <row r="19" spans="1:8" x14ac:dyDescent="0.2">
      <c r="A19" s="18" t="s">
        <v>34</v>
      </c>
      <c r="B19" s="22">
        <v>6612</v>
      </c>
      <c r="C19" s="19"/>
      <c r="D19" s="22">
        <f>'OFC SCH REPORT'!D19</f>
        <v>428</v>
      </c>
      <c r="E19" s="22"/>
      <c r="F19" s="22">
        <f>'OFC SCH REPORT'!F19</f>
        <v>183</v>
      </c>
      <c r="G19" s="19"/>
      <c r="H19" s="28">
        <v>273589</v>
      </c>
    </row>
    <row r="20" spans="1:8" x14ac:dyDescent="0.2">
      <c r="A20" s="18" t="s">
        <v>35</v>
      </c>
      <c r="B20" s="22">
        <v>0</v>
      </c>
      <c r="C20" s="19" t="s">
        <v>4</v>
      </c>
      <c r="D20" s="22">
        <f>'OFC SCH REPORT'!D20</f>
        <v>487</v>
      </c>
      <c r="E20" s="22"/>
      <c r="F20" s="22">
        <f>'OFC SCH REPORT'!F20</f>
        <v>551</v>
      </c>
      <c r="G20" s="19"/>
      <c r="H20" s="28">
        <v>0</v>
      </c>
    </row>
    <row r="21" spans="1:8" ht="15.75" x14ac:dyDescent="0.25">
      <c r="A21" s="18" t="s">
        <v>36</v>
      </c>
      <c r="B21" s="22">
        <v>773</v>
      </c>
      <c r="C21" s="19"/>
      <c r="D21" s="22">
        <f>'OFC SCH REPORT'!D21</f>
        <v>399</v>
      </c>
      <c r="E21" s="22"/>
      <c r="F21" s="22">
        <f>'OFC SCH REPORT'!F21</f>
        <v>235</v>
      </c>
      <c r="G21" s="34" t="s">
        <v>51</v>
      </c>
      <c r="H21" s="28">
        <v>31975</v>
      </c>
    </row>
    <row r="22" spans="1:8" x14ac:dyDescent="0.2">
      <c r="A22" s="18" t="s">
        <v>37</v>
      </c>
      <c r="B22" s="22">
        <v>0</v>
      </c>
      <c r="C22" s="19"/>
      <c r="D22" s="22">
        <f>'OFC SCH REPORT'!D22</f>
        <v>543</v>
      </c>
      <c r="E22" s="22"/>
      <c r="F22" s="22">
        <f>'OFC SCH REPORT'!F22</f>
        <v>487</v>
      </c>
      <c r="G22" s="19"/>
      <c r="H22" s="28">
        <v>0</v>
      </c>
    </row>
    <row r="23" spans="1:8" x14ac:dyDescent="0.2">
      <c r="A23" s="18" t="s">
        <v>38</v>
      </c>
      <c r="B23" s="22">
        <v>0</v>
      </c>
      <c r="C23" s="19"/>
      <c r="D23" s="22">
        <f>'OFC SCH REPORT'!D23</f>
        <v>775</v>
      </c>
      <c r="E23" s="22"/>
      <c r="F23" s="22">
        <f>'OFC SCH REPORT'!F23</f>
        <v>908</v>
      </c>
      <c r="G23" s="19"/>
      <c r="H23" s="28">
        <v>0</v>
      </c>
    </row>
    <row r="24" spans="1:8" x14ac:dyDescent="0.2">
      <c r="A24" s="18" t="s">
        <v>39</v>
      </c>
      <c r="B24" s="22">
        <v>28</v>
      </c>
      <c r="C24" s="19"/>
      <c r="D24" s="22">
        <f>'OFC SCH REPORT'!D24</f>
        <v>210</v>
      </c>
      <c r="E24" s="22"/>
      <c r="F24" s="22">
        <f>'OFC SCH REPORT'!F24</f>
        <v>192</v>
      </c>
      <c r="G24" s="19"/>
      <c r="H24" s="28">
        <v>1172</v>
      </c>
    </row>
    <row r="25" spans="1:8" x14ac:dyDescent="0.2">
      <c r="A25" s="18"/>
      <c r="B25" s="22"/>
      <c r="C25" s="19"/>
      <c r="D25" s="22"/>
      <c r="E25" s="19"/>
      <c r="F25" s="22"/>
      <c r="G25" s="19"/>
      <c r="H25" s="28"/>
    </row>
    <row r="26" spans="1:8" ht="16.5" thickBot="1" x14ac:dyDescent="0.3">
      <c r="A26" s="24" t="s">
        <v>40</v>
      </c>
      <c r="B26" s="13">
        <f>SUM(B17:B25)</f>
        <v>7600</v>
      </c>
      <c r="C26" s="12"/>
      <c r="D26" s="13">
        <f>SUM(D17:D25)</f>
        <v>7613</v>
      </c>
      <c r="E26" s="12"/>
      <c r="F26" s="13">
        <f>SUM(F17:F25)</f>
        <v>8095</v>
      </c>
      <c r="G26" s="12"/>
      <c r="H26" s="29">
        <f>SUM(H17:H25)</f>
        <v>314447</v>
      </c>
    </row>
    <row r="27" spans="1:8" x14ac:dyDescent="0.2">
      <c r="A27" s="18"/>
      <c r="B27" s="19"/>
      <c r="C27" s="19"/>
      <c r="D27" s="19"/>
      <c r="E27" s="19"/>
      <c r="F27" s="19"/>
      <c r="G27" s="19"/>
      <c r="H27" s="20"/>
    </row>
    <row r="28" spans="1:8" ht="15.75" x14ac:dyDescent="0.25">
      <c r="A28" s="21" t="s">
        <v>66</v>
      </c>
      <c r="B28" s="19"/>
      <c r="C28" s="19"/>
      <c r="D28" s="19"/>
      <c r="E28" s="19"/>
      <c r="F28" s="19"/>
      <c r="G28" s="19"/>
      <c r="H28" s="20"/>
    </row>
    <row r="29" spans="1:8" x14ac:dyDescent="0.2">
      <c r="A29" s="18" t="s">
        <v>41</v>
      </c>
      <c r="B29" s="22">
        <v>6</v>
      </c>
      <c r="C29" s="22" t="s">
        <v>47</v>
      </c>
      <c r="D29" s="22">
        <f>'OFC SCH REPORT'!D29</f>
        <v>3383</v>
      </c>
      <c r="E29" s="22"/>
      <c r="F29" s="22">
        <f>'OFC SCH REPORT'!F29</f>
        <v>3924</v>
      </c>
      <c r="G29" s="22"/>
      <c r="H29" s="28">
        <v>122</v>
      </c>
    </row>
    <row r="30" spans="1:8" x14ac:dyDescent="0.2">
      <c r="A30" s="18" t="s">
        <v>54</v>
      </c>
      <c r="B30" s="22">
        <v>0</v>
      </c>
      <c r="C30" s="22"/>
      <c r="D30" s="22">
        <f>'OFC SCH REPORT'!D30</f>
        <v>3964</v>
      </c>
      <c r="E30" s="22"/>
      <c r="F30" s="22">
        <f>'OFC SCH REPORT'!F30</f>
        <v>4955</v>
      </c>
      <c r="G30" s="22"/>
      <c r="H30" s="28">
        <v>0</v>
      </c>
    </row>
    <row r="31" spans="1:8" x14ac:dyDescent="0.2">
      <c r="A31" s="18" t="s">
        <v>42</v>
      </c>
      <c r="B31" s="22">
        <v>28</v>
      </c>
      <c r="C31" s="22"/>
      <c r="D31" s="22">
        <f>'OFC SCH REPORT'!D31</f>
        <v>5592</v>
      </c>
      <c r="E31" s="22"/>
      <c r="F31" s="22">
        <f>'OFC SCH REPORT'!F31</f>
        <v>7080</v>
      </c>
      <c r="G31" s="22"/>
      <c r="H31" s="28">
        <v>517</v>
      </c>
    </row>
    <row r="32" spans="1:8" x14ac:dyDescent="0.2">
      <c r="A32" s="18" t="s">
        <v>90</v>
      </c>
      <c r="B32" s="22">
        <v>5</v>
      </c>
      <c r="C32" s="22"/>
      <c r="D32" s="22">
        <f>'OFC SCH REPORT'!D32</f>
        <v>2965</v>
      </c>
      <c r="E32" s="22"/>
      <c r="F32" s="22">
        <f>'OFC SCH REPORT'!F32</f>
        <v>3821</v>
      </c>
      <c r="G32" s="22"/>
      <c r="H32" s="28">
        <v>12</v>
      </c>
    </row>
    <row r="33" spans="1:8" ht="15.75" thickBot="1" x14ac:dyDescent="0.25">
      <c r="A33" s="30" t="s">
        <v>83</v>
      </c>
      <c r="B33" s="15" t="s">
        <v>48</v>
      </c>
      <c r="C33" s="15"/>
      <c r="D33" s="15" t="str">
        <f>'OFC SCH REPORT'!D33</f>
        <v>*</v>
      </c>
      <c r="E33" s="15"/>
      <c r="F33" s="15" t="str">
        <f>'OFC SCH REPORT'!F33</f>
        <v>*</v>
      </c>
      <c r="G33" s="15"/>
      <c r="H33" s="31" t="s">
        <v>48</v>
      </c>
    </row>
    <row r="34" spans="1:8" x14ac:dyDescent="0.2">
      <c r="A34" s="18"/>
      <c r="B34" s="19"/>
      <c r="C34" s="19"/>
      <c r="D34" s="19"/>
      <c r="E34" s="19"/>
      <c r="F34" s="19"/>
      <c r="G34" s="19"/>
      <c r="H34" s="20"/>
    </row>
    <row r="35" spans="1:8" ht="15.75" x14ac:dyDescent="0.25">
      <c r="A35" s="21" t="s">
        <v>50</v>
      </c>
      <c r="B35" s="19"/>
      <c r="C35" s="19"/>
      <c r="D35" s="19"/>
      <c r="E35" s="19"/>
      <c r="F35" s="19"/>
      <c r="G35" s="19"/>
      <c r="H35" s="20"/>
    </row>
    <row r="36" spans="1:8" x14ac:dyDescent="0.2">
      <c r="A36" s="18" t="s">
        <v>43</v>
      </c>
      <c r="B36" s="22">
        <v>11492</v>
      </c>
      <c r="C36" s="22"/>
      <c r="D36" s="22">
        <f>'OFC SCH REPORT'!D36</f>
        <v>881838</v>
      </c>
      <c r="E36" s="22"/>
      <c r="F36" s="22"/>
      <c r="G36" s="22"/>
      <c r="H36" s="28"/>
    </row>
    <row r="37" spans="1:8" x14ac:dyDescent="0.2">
      <c r="A37" s="18" t="s">
        <v>44</v>
      </c>
      <c r="B37" s="22">
        <v>7874</v>
      </c>
      <c r="C37" s="22"/>
      <c r="D37" s="22">
        <f>'OFC SCH REPORT'!D37</f>
        <v>604184</v>
      </c>
      <c r="E37" s="22"/>
      <c r="F37" s="22"/>
      <c r="G37" s="22"/>
      <c r="H37" s="28"/>
    </row>
    <row r="38" spans="1:8" x14ac:dyDescent="0.2">
      <c r="A38" s="18" t="s">
        <v>45</v>
      </c>
      <c r="B38" s="22">
        <v>12286</v>
      </c>
      <c r="C38" s="22"/>
      <c r="D38" s="22">
        <f>'OFC SCH REPORT'!D38</f>
        <v>942743</v>
      </c>
      <c r="E38" s="22"/>
      <c r="F38" s="22"/>
      <c r="G38" s="22"/>
      <c r="H38" s="28"/>
    </row>
    <row r="39" spans="1:8" x14ac:dyDescent="0.2">
      <c r="A39" s="18" t="s">
        <v>46</v>
      </c>
      <c r="B39" s="22">
        <v>323</v>
      </c>
      <c r="C39" s="22"/>
      <c r="D39" s="22">
        <f>'OFC SCH REPORT'!D39</f>
        <v>24860</v>
      </c>
      <c r="E39" s="22"/>
      <c r="F39" s="22"/>
      <c r="G39" s="22"/>
      <c r="H39" s="28"/>
    </row>
    <row r="40" spans="1:8" x14ac:dyDescent="0.2">
      <c r="A40" s="18"/>
      <c r="B40" s="19"/>
      <c r="C40" s="19"/>
      <c r="D40" s="19"/>
      <c r="E40" s="19"/>
      <c r="F40" s="19"/>
      <c r="G40" s="19"/>
      <c r="H40" s="20"/>
    </row>
    <row r="41" spans="1:8" ht="16.5" thickBot="1" x14ac:dyDescent="0.3">
      <c r="A41" s="24" t="s">
        <v>28</v>
      </c>
      <c r="B41" s="13">
        <f>SUM(B36:B40)</f>
        <v>31975</v>
      </c>
      <c r="C41" s="12" t="s">
        <v>51</v>
      </c>
      <c r="D41" s="13">
        <f>SUM(D36:D40)</f>
        <v>2453625</v>
      </c>
      <c r="E41" s="12"/>
      <c r="F41" s="12"/>
      <c r="G41" s="12"/>
      <c r="H41" s="33"/>
    </row>
    <row r="43" spans="1:8" x14ac:dyDescent="0.2">
      <c r="A43" s="11" t="s">
        <v>59</v>
      </c>
    </row>
    <row r="44" spans="1:8" x14ac:dyDescent="0.2">
      <c r="A44" s="11" t="s">
        <v>58</v>
      </c>
    </row>
    <row r="45" spans="1:8" x14ac:dyDescent="0.2">
      <c r="A45" s="11" t="s">
        <v>61</v>
      </c>
    </row>
    <row r="46" spans="1:8" x14ac:dyDescent="0.2">
      <c r="A46" s="11" t="s">
        <v>62</v>
      </c>
      <c r="B46" s="36">
        <v>0</v>
      </c>
      <c r="C46" s="36"/>
      <c r="D46" s="36">
        <f>'OFC SCH REPORT'!$D$46</f>
        <v>822077</v>
      </c>
    </row>
  </sheetData>
  <mergeCells count="5">
    <mergeCell ref="B14:F14"/>
    <mergeCell ref="A1:H1"/>
    <mergeCell ref="A2:H2"/>
    <mergeCell ref="A3:H3"/>
    <mergeCell ref="A4:H4"/>
  </mergeCells>
  <phoneticPr fontId="0" type="noConversion"/>
  <printOptions horizontalCentered="1"/>
  <pageMargins left="0.75" right="0.75" top="1" bottom="1" header="0.5" footer="0.5"/>
  <pageSetup scale="68" orientation="landscape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workbookViewId="0">
      <selection activeCell="A5" sqref="A5"/>
    </sheetView>
  </sheetViews>
  <sheetFormatPr defaultRowHeight="15" x14ac:dyDescent="0.2"/>
  <cols>
    <col min="1" max="1" width="50.140625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1.42578125" style="11" bestFit="1" customWidth="1"/>
    <col min="9" max="16384" width="9.140625" style="11"/>
  </cols>
  <sheetData>
    <row r="1" spans="1:8" ht="15.75" x14ac:dyDescent="0.25">
      <c r="A1" s="69" t="s">
        <v>17</v>
      </c>
      <c r="B1" s="70"/>
      <c r="C1" s="70"/>
      <c r="D1" s="70"/>
      <c r="E1" s="70"/>
      <c r="F1" s="70"/>
      <c r="G1" s="70"/>
      <c r="H1" s="71"/>
    </row>
    <row r="2" spans="1:8" ht="15.75" x14ac:dyDescent="0.25">
      <c r="A2" s="72" t="s">
        <v>18</v>
      </c>
      <c r="B2" s="68"/>
      <c r="C2" s="68"/>
      <c r="D2" s="68"/>
      <c r="E2" s="68"/>
      <c r="F2" s="68"/>
      <c r="G2" s="68"/>
      <c r="H2" s="73"/>
    </row>
    <row r="3" spans="1:8" ht="15.75" x14ac:dyDescent="0.25">
      <c r="A3" s="72" t="str">
        <f>'OFC SCH REPORT'!$A$3</f>
        <v>2014-15 FINANCIAL REPORT</v>
      </c>
      <c r="B3" s="68"/>
      <c r="C3" s="68"/>
      <c r="D3" s="68"/>
      <c r="E3" s="68"/>
      <c r="F3" s="68"/>
      <c r="G3" s="68"/>
      <c r="H3" s="73"/>
    </row>
    <row r="4" spans="1:8" ht="15.75" x14ac:dyDescent="0.25">
      <c r="A4" s="72" t="s">
        <v>110</v>
      </c>
      <c r="B4" s="68"/>
      <c r="C4" s="68"/>
      <c r="D4" s="68"/>
      <c r="E4" s="68"/>
      <c r="F4" s="68"/>
      <c r="G4" s="68"/>
      <c r="H4" s="73"/>
    </row>
    <row r="5" spans="1:8" x14ac:dyDescent="0.2">
      <c r="A5" s="18"/>
      <c r="B5" s="19"/>
      <c r="C5" s="19"/>
      <c r="D5" s="19"/>
      <c r="E5" s="19"/>
      <c r="F5" s="19"/>
      <c r="G5" s="19"/>
      <c r="H5" s="20"/>
    </row>
    <row r="6" spans="1:8" ht="15.75" x14ac:dyDescent="0.25">
      <c r="A6" s="21" t="s">
        <v>19</v>
      </c>
      <c r="B6" s="16" t="s">
        <v>20</v>
      </c>
      <c r="C6" s="16" t="s">
        <v>21</v>
      </c>
      <c r="D6" s="16" t="s">
        <v>22</v>
      </c>
      <c r="E6" s="16" t="s">
        <v>21</v>
      </c>
      <c r="F6" s="16" t="s">
        <v>23</v>
      </c>
      <c r="G6" s="16" t="s">
        <v>21</v>
      </c>
      <c r="H6" s="20"/>
    </row>
    <row r="7" spans="1:8" x14ac:dyDescent="0.2">
      <c r="A7" s="18"/>
      <c r="B7" s="19"/>
      <c r="C7" s="19"/>
      <c r="D7" s="19"/>
      <c r="E7" s="19"/>
      <c r="F7" s="19"/>
      <c r="G7" s="19"/>
      <c r="H7" s="20"/>
    </row>
    <row r="8" spans="1:8" x14ac:dyDescent="0.2">
      <c r="A8" s="18" t="s">
        <v>24</v>
      </c>
      <c r="B8" s="22">
        <v>0</v>
      </c>
      <c r="C8" s="23">
        <f>B8/B12</f>
        <v>0</v>
      </c>
      <c r="D8" s="22">
        <f>'OFC SCH REPORT'!D8</f>
        <v>9153791</v>
      </c>
      <c r="E8" s="23">
        <f>'OFC SCH REPORT'!E8</f>
        <v>0.1658</v>
      </c>
      <c r="F8" s="22">
        <f>'OFC SCH REPORT'!F8</f>
        <v>3111699948</v>
      </c>
      <c r="G8" s="23">
        <f>'OFC SCH REPORT'!G8</f>
        <v>0.13270000000000001</v>
      </c>
      <c r="H8" s="20"/>
    </row>
    <row r="9" spans="1:8" x14ac:dyDescent="0.2">
      <c r="A9" s="18" t="s">
        <v>25</v>
      </c>
      <c r="B9" s="22">
        <v>81759</v>
      </c>
      <c r="C9" s="23">
        <f>B9/B12</f>
        <v>1</v>
      </c>
      <c r="D9" s="22">
        <f>'OFC SCH REPORT'!D9</f>
        <v>46021963</v>
      </c>
      <c r="E9" s="23">
        <f>'OFC SCH REPORT'!E9</f>
        <v>0.83379999999999999</v>
      </c>
      <c r="F9" s="22">
        <f>'OFC SCH REPORT'!F9</f>
        <v>20281295747</v>
      </c>
      <c r="G9" s="23">
        <f>'OFC SCH REPORT'!G9</f>
        <v>0.86460000000000004</v>
      </c>
      <c r="H9" s="20"/>
    </row>
    <row r="10" spans="1:8" x14ac:dyDescent="0.2">
      <c r="A10" s="18" t="s">
        <v>26</v>
      </c>
      <c r="B10" s="22">
        <v>0</v>
      </c>
      <c r="C10" s="23">
        <f>B10/B12</f>
        <v>0</v>
      </c>
      <c r="D10" s="22">
        <f>'OFC SCH REPORT'!D10</f>
        <v>21901</v>
      </c>
      <c r="E10" s="23">
        <f>'OFC SCH REPORT'!E10</f>
        <v>4.0000000000000002E-4</v>
      </c>
      <c r="F10" s="22">
        <f>'OFC SCH REPORT'!F10</f>
        <v>9838319</v>
      </c>
      <c r="G10" s="23">
        <f>'OFC SCH REPORT'!G10</f>
        <v>4.0000000000000002E-4</v>
      </c>
      <c r="H10" s="20"/>
    </row>
    <row r="11" spans="1:8" x14ac:dyDescent="0.2">
      <c r="A11" s="18" t="s">
        <v>27</v>
      </c>
      <c r="B11" s="22">
        <v>0</v>
      </c>
      <c r="C11" s="23">
        <v>0</v>
      </c>
      <c r="D11" s="22">
        <f>'OFC SCH REPORT'!D11</f>
        <v>0</v>
      </c>
      <c r="E11" s="23">
        <f>'OFC SCH REPORT'!E11</f>
        <v>0</v>
      </c>
      <c r="F11" s="22">
        <f>'OFC SCH REPORT'!F11</f>
        <v>54160189</v>
      </c>
      <c r="G11" s="23">
        <f>'OFC SCH REPORT'!G11</f>
        <v>2.3E-3</v>
      </c>
      <c r="H11" s="20"/>
    </row>
    <row r="12" spans="1:8" ht="16.5" thickBot="1" x14ac:dyDescent="0.3">
      <c r="A12" s="24" t="s">
        <v>28</v>
      </c>
      <c r="B12" s="13">
        <f t="shared" ref="B12:C12" si="0">SUM(B8:B11)</f>
        <v>81759</v>
      </c>
      <c r="C12" s="14">
        <f t="shared" si="0"/>
        <v>1</v>
      </c>
      <c r="D12" s="13">
        <f>'OFC SCH REPORT'!D12</f>
        <v>55197655</v>
      </c>
      <c r="E12" s="14">
        <f>'OFC SCH REPORT'!E12</f>
        <v>1</v>
      </c>
      <c r="F12" s="13">
        <f>'OFC SCH REPORT'!F12</f>
        <v>23456994203</v>
      </c>
      <c r="G12" s="14">
        <f>'OFC SCH REPORT'!G12</f>
        <v>1</v>
      </c>
      <c r="H12" s="25"/>
    </row>
    <row r="13" spans="1:8" x14ac:dyDescent="0.2">
      <c r="A13" s="18"/>
      <c r="B13" s="19"/>
      <c r="C13" s="19"/>
      <c r="D13" s="19"/>
      <c r="E13" s="19"/>
      <c r="F13" s="26"/>
      <c r="G13" s="23"/>
      <c r="H13" s="20"/>
    </row>
    <row r="14" spans="1:8" ht="15.75" x14ac:dyDescent="0.25">
      <c r="A14" s="21" t="s">
        <v>29</v>
      </c>
      <c r="B14" s="68" t="s">
        <v>30</v>
      </c>
      <c r="C14" s="68"/>
      <c r="D14" s="68"/>
      <c r="E14" s="68"/>
      <c r="F14" s="68"/>
      <c r="G14" s="27"/>
      <c r="H14" s="17" t="s">
        <v>28</v>
      </c>
    </row>
    <row r="15" spans="1:8" ht="15.75" x14ac:dyDescent="0.25">
      <c r="A15" s="21"/>
      <c r="B15" s="16" t="s">
        <v>20</v>
      </c>
      <c r="C15" s="27"/>
      <c r="D15" s="16" t="s">
        <v>22</v>
      </c>
      <c r="E15" s="27"/>
      <c r="F15" s="16" t="s">
        <v>23</v>
      </c>
      <c r="G15" s="27"/>
      <c r="H15" s="17" t="s">
        <v>31</v>
      </c>
    </row>
    <row r="16" spans="1:8" x14ac:dyDescent="0.2">
      <c r="A16" s="18"/>
      <c r="B16" s="19"/>
      <c r="C16" s="19"/>
      <c r="D16" s="19"/>
      <c r="E16" s="19"/>
      <c r="F16" s="19"/>
      <c r="G16" s="19"/>
      <c r="H16" s="20"/>
    </row>
    <row r="17" spans="1:8" x14ac:dyDescent="0.2">
      <c r="A17" s="18" t="s">
        <v>32</v>
      </c>
      <c r="B17" s="22">
        <v>8205</v>
      </c>
      <c r="C17" s="23"/>
      <c r="D17" s="22">
        <f>'OFC SCH REPORT'!D17</f>
        <v>3929</v>
      </c>
      <c r="E17" s="22"/>
      <c r="F17" s="22">
        <f>'OFC SCH REPORT'!F17</f>
        <v>4602</v>
      </c>
      <c r="G17" s="19"/>
      <c r="H17" s="28">
        <v>53333</v>
      </c>
    </row>
    <row r="18" spans="1:8" x14ac:dyDescent="0.2">
      <c r="A18" s="18" t="s">
        <v>33</v>
      </c>
      <c r="B18" s="22">
        <v>102</v>
      </c>
      <c r="C18" s="23"/>
      <c r="D18" s="22">
        <f>'OFC SCH REPORT'!D18</f>
        <v>842</v>
      </c>
      <c r="E18" s="22"/>
      <c r="F18" s="22">
        <f>'OFC SCH REPORT'!F18</f>
        <v>937</v>
      </c>
      <c r="G18" s="19"/>
      <c r="H18" s="28">
        <v>661</v>
      </c>
    </row>
    <row r="19" spans="1:8" x14ac:dyDescent="0.2">
      <c r="A19" s="18" t="s">
        <v>34</v>
      </c>
      <c r="B19" s="22">
        <v>4012</v>
      </c>
      <c r="C19" s="23"/>
      <c r="D19" s="22">
        <f>'OFC SCH REPORT'!D19</f>
        <v>428</v>
      </c>
      <c r="E19" s="22"/>
      <c r="F19" s="22">
        <f>'OFC SCH REPORT'!F19</f>
        <v>183</v>
      </c>
      <c r="G19" s="19"/>
      <c r="H19" s="28">
        <v>26079</v>
      </c>
    </row>
    <row r="20" spans="1:8" x14ac:dyDescent="0.2">
      <c r="A20" s="18" t="s">
        <v>35</v>
      </c>
      <c r="B20" s="22">
        <v>0</v>
      </c>
      <c r="C20" s="23"/>
      <c r="D20" s="22">
        <f>'OFC SCH REPORT'!D20</f>
        <v>487</v>
      </c>
      <c r="E20" s="22"/>
      <c r="F20" s="22">
        <f>'OFC SCH REPORT'!F20</f>
        <v>551</v>
      </c>
      <c r="G20" s="19"/>
      <c r="H20" s="28">
        <v>0</v>
      </c>
    </row>
    <row r="21" spans="1:8" ht="15.75" x14ac:dyDescent="0.25">
      <c r="A21" s="18" t="s">
        <v>36</v>
      </c>
      <c r="B21" s="22">
        <v>61</v>
      </c>
      <c r="C21" s="19"/>
      <c r="D21" s="22">
        <f>'OFC SCH REPORT'!D21</f>
        <v>399</v>
      </c>
      <c r="E21" s="22"/>
      <c r="F21" s="22">
        <f>'OFC SCH REPORT'!F21</f>
        <v>235</v>
      </c>
      <c r="G21" s="34" t="s">
        <v>51</v>
      </c>
      <c r="H21" s="28">
        <v>395</v>
      </c>
    </row>
    <row r="22" spans="1:8" x14ac:dyDescent="0.2">
      <c r="A22" s="18" t="s">
        <v>37</v>
      </c>
      <c r="B22" s="22">
        <v>0</v>
      </c>
      <c r="C22" s="19"/>
      <c r="D22" s="22">
        <f>'OFC SCH REPORT'!D22</f>
        <v>543</v>
      </c>
      <c r="E22" s="22"/>
      <c r="F22" s="22">
        <f>'OFC SCH REPORT'!F22</f>
        <v>487</v>
      </c>
      <c r="G22" s="19"/>
      <c r="H22" s="28">
        <v>0</v>
      </c>
    </row>
    <row r="23" spans="1:8" x14ac:dyDescent="0.2">
      <c r="A23" s="18" t="s">
        <v>38</v>
      </c>
      <c r="B23" s="22">
        <v>102</v>
      </c>
      <c r="C23" s="19"/>
      <c r="D23" s="22">
        <f>'OFC SCH REPORT'!D23</f>
        <v>775</v>
      </c>
      <c r="E23" s="22"/>
      <c r="F23" s="22">
        <f>'OFC SCH REPORT'!F23</f>
        <v>908</v>
      </c>
      <c r="G23" s="19"/>
      <c r="H23" s="28">
        <v>660</v>
      </c>
    </row>
    <row r="24" spans="1:8" x14ac:dyDescent="0.2">
      <c r="A24" s="18" t="s">
        <v>39</v>
      </c>
      <c r="B24" s="22">
        <v>97</v>
      </c>
      <c r="C24" s="19"/>
      <c r="D24" s="22">
        <f>'OFC SCH REPORT'!D24</f>
        <v>210</v>
      </c>
      <c r="E24" s="22"/>
      <c r="F24" s="22">
        <f>'OFC SCH REPORT'!F24</f>
        <v>192</v>
      </c>
      <c r="G24" s="19"/>
      <c r="H24" s="28">
        <v>631</v>
      </c>
    </row>
    <row r="25" spans="1:8" x14ac:dyDescent="0.2">
      <c r="A25" s="18"/>
      <c r="B25" s="22"/>
      <c r="C25" s="19"/>
      <c r="D25" s="22"/>
      <c r="E25" s="19"/>
      <c r="F25" s="22"/>
      <c r="G25" s="19"/>
      <c r="H25" s="28"/>
    </row>
    <row r="26" spans="1:8" ht="16.5" thickBot="1" x14ac:dyDescent="0.3">
      <c r="A26" s="24" t="s">
        <v>40</v>
      </c>
      <c r="B26" s="13">
        <f>SUM(B17:B25)</f>
        <v>12579</v>
      </c>
      <c r="C26" s="12"/>
      <c r="D26" s="13">
        <f>SUM(D17:D25)</f>
        <v>7613</v>
      </c>
      <c r="E26" s="12"/>
      <c r="F26" s="13">
        <f>SUM(F17:F25)</f>
        <v>8095</v>
      </c>
      <c r="G26" s="12"/>
      <c r="H26" s="29">
        <f>SUM(H17:H25)</f>
        <v>81759</v>
      </c>
    </row>
    <row r="27" spans="1:8" x14ac:dyDescent="0.2">
      <c r="A27" s="18"/>
      <c r="B27" s="19"/>
      <c r="C27" s="19"/>
      <c r="D27" s="19"/>
      <c r="E27" s="19"/>
      <c r="F27" s="19"/>
      <c r="G27" s="19"/>
      <c r="H27" s="20"/>
    </row>
    <row r="28" spans="1:8" ht="15.75" x14ac:dyDescent="0.25">
      <c r="A28" s="21" t="s">
        <v>66</v>
      </c>
      <c r="B28" s="19"/>
      <c r="C28" s="19"/>
      <c r="D28" s="19"/>
      <c r="E28" s="19"/>
      <c r="F28" s="19"/>
      <c r="G28" s="19"/>
      <c r="H28" s="20"/>
    </row>
    <row r="29" spans="1:8" x14ac:dyDescent="0.2">
      <c r="A29" s="18" t="s">
        <v>41</v>
      </c>
      <c r="B29" s="22">
        <v>8205</v>
      </c>
      <c r="C29" s="22" t="s">
        <v>47</v>
      </c>
      <c r="D29" s="22">
        <f>'OFC SCH REPORT'!D29</f>
        <v>3383</v>
      </c>
      <c r="E29" s="22"/>
      <c r="F29" s="22">
        <f>'OFC SCH REPORT'!F29</f>
        <v>3924</v>
      </c>
      <c r="G29" s="22"/>
      <c r="H29" s="28">
        <v>47252</v>
      </c>
    </row>
    <row r="30" spans="1:8" x14ac:dyDescent="0.2">
      <c r="A30" s="18" t="s">
        <v>54</v>
      </c>
      <c r="B30" s="22">
        <v>0</v>
      </c>
      <c r="C30" s="22"/>
      <c r="D30" s="22">
        <f>'OFC SCH REPORT'!D30</f>
        <v>3964</v>
      </c>
      <c r="E30" s="22"/>
      <c r="F30" s="22">
        <f>'OFC SCH REPORT'!F30</f>
        <v>4955</v>
      </c>
      <c r="G30" s="22"/>
      <c r="H30" s="28">
        <v>0</v>
      </c>
    </row>
    <row r="31" spans="1:8" x14ac:dyDescent="0.2">
      <c r="A31" s="18" t="s">
        <v>42</v>
      </c>
      <c r="B31" s="22">
        <v>0</v>
      </c>
      <c r="C31" s="22"/>
      <c r="D31" s="22">
        <f>'OFC SCH REPORT'!D31</f>
        <v>5592</v>
      </c>
      <c r="E31" s="22"/>
      <c r="F31" s="22">
        <f>'OFC SCH REPORT'!F31</f>
        <v>7080</v>
      </c>
      <c r="G31" s="22"/>
      <c r="H31" s="28">
        <v>0</v>
      </c>
    </row>
    <row r="32" spans="1:8" x14ac:dyDescent="0.2">
      <c r="A32" s="18" t="s">
        <v>90</v>
      </c>
      <c r="B32" s="22">
        <v>0</v>
      </c>
      <c r="C32" s="22"/>
      <c r="D32" s="22">
        <f>'OFC SCH REPORT'!D32</f>
        <v>2965</v>
      </c>
      <c r="E32" s="22"/>
      <c r="F32" s="22">
        <f>'OFC SCH REPORT'!F32</f>
        <v>3821</v>
      </c>
      <c r="G32" s="22"/>
      <c r="H32" s="28">
        <v>0</v>
      </c>
    </row>
    <row r="33" spans="1:8" ht="15.75" thickBot="1" x14ac:dyDescent="0.25">
      <c r="A33" s="30" t="s">
        <v>83</v>
      </c>
      <c r="B33" s="15" t="s">
        <v>48</v>
      </c>
      <c r="C33" s="15"/>
      <c r="D33" s="15" t="str">
        <f>'OFC SCH REPORT'!D33</f>
        <v>*</v>
      </c>
      <c r="E33" s="15"/>
      <c r="F33" s="15" t="str">
        <f>'OFC SCH REPORT'!F33</f>
        <v>*</v>
      </c>
      <c r="G33" s="15"/>
      <c r="H33" s="31" t="s">
        <v>48</v>
      </c>
    </row>
    <row r="34" spans="1:8" x14ac:dyDescent="0.2">
      <c r="A34" s="18"/>
      <c r="B34" s="19"/>
      <c r="C34" s="19"/>
      <c r="D34" s="19"/>
      <c r="E34" s="19"/>
      <c r="F34" s="19"/>
      <c r="G34" s="19"/>
      <c r="H34" s="20"/>
    </row>
    <row r="35" spans="1:8" ht="15.75" x14ac:dyDescent="0.25">
      <c r="A35" s="21" t="s">
        <v>50</v>
      </c>
      <c r="B35" s="19"/>
      <c r="C35" s="19"/>
      <c r="D35" s="19"/>
      <c r="E35" s="19"/>
      <c r="F35" s="19"/>
      <c r="G35" s="19"/>
      <c r="H35" s="20"/>
    </row>
    <row r="36" spans="1:8" x14ac:dyDescent="0.2">
      <c r="A36" s="18" t="s">
        <v>43</v>
      </c>
      <c r="B36" s="22">
        <v>142</v>
      </c>
      <c r="C36" s="22"/>
      <c r="D36" s="22">
        <f>'OFC SCH REPORT'!D36</f>
        <v>881838</v>
      </c>
      <c r="E36" s="22"/>
      <c r="F36" s="22"/>
      <c r="G36" s="22"/>
      <c r="H36" s="28"/>
    </row>
    <row r="37" spans="1:8" x14ac:dyDescent="0.2">
      <c r="A37" s="18" t="s">
        <v>44</v>
      </c>
      <c r="B37" s="22">
        <v>97</v>
      </c>
      <c r="C37" s="22"/>
      <c r="D37" s="22">
        <f>'OFC SCH REPORT'!D37</f>
        <v>604184</v>
      </c>
      <c r="E37" s="22"/>
      <c r="F37" s="22"/>
      <c r="G37" s="22"/>
      <c r="H37" s="28"/>
    </row>
    <row r="38" spans="1:8" x14ac:dyDescent="0.2">
      <c r="A38" s="18" t="s">
        <v>45</v>
      </c>
      <c r="B38" s="22">
        <v>152</v>
      </c>
      <c r="C38" s="22"/>
      <c r="D38" s="22">
        <f>'OFC SCH REPORT'!D38</f>
        <v>942743</v>
      </c>
      <c r="E38" s="22"/>
      <c r="F38" s="22"/>
      <c r="G38" s="22"/>
      <c r="H38" s="28"/>
    </row>
    <row r="39" spans="1:8" x14ac:dyDescent="0.2">
      <c r="A39" s="18" t="s">
        <v>46</v>
      </c>
      <c r="B39" s="22">
        <v>4</v>
      </c>
      <c r="C39" s="22"/>
      <c r="D39" s="22">
        <f>'OFC SCH REPORT'!D39</f>
        <v>24860</v>
      </c>
      <c r="E39" s="22"/>
      <c r="F39" s="22"/>
      <c r="G39" s="22"/>
      <c r="H39" s="28"/>
    </row>
    <row r="40" spans="1:8" x14ac:dyDescent="0.2">
      <c r="A40" s="18"/>
      <c r="B40" s="19"/>
      <c r="C40" s="19"/>
      <c r="D40" s="19"/>
      <c r="E40" s="19"/>
      <c r="F40" s="19"/>
      <c r="G40" s="19"/>
      <c r="H40" s="20"/>
    </row>
    <row r="41" spans="1:8" ht="16.5" thickBot="1" x14ac:dyDescent="0.3">
      <c r="A41" s="24" t="s">
        <v>28</v>
      </c>
      <c r="B41" s="13">
        <f>SUM(B36:B40)</f>
        <v>395</v>
      </c>
      <c r="C41" s="12" t="s">
        <v>51</v>
      </c>
      <c r="D41" s="13">
        <f>SUM(D36:D40)</f>
        <v>2453625</v>
      </c>
      <c r="E41" s="12"/>
      <c r="F41" s="12"/>
      <c r="G41" s="12"/>
      <c r="H41" s="33"/>
    </row>
    <row r="43" spans="1:8" x14ac:dyDescent="0.2">
      <c r="A43" s="11" t="s">
        <v>59</v>
      </c>
    </row>
    <row r="44" spans="1:8" x14ac:dyDescent="0.2">
      <c r="A44" s="11" t="s">
        <v>58</v>
      </c>
    </row>
    <row r="45" spans="1:8" x14ac:dyDescent="0.2">
      <c r="A45" s="11" t="s">
        <v>61</v>
      </c>
    </row>
    <row r="46" spans="1:8" x14ac:dyDescent="0.2">
      <c r="A46" s="11" t="s">
        <v>62</v>
      </c>
      <c r="B46" s="36">
        <v>319</v>
      </c>
      <c r="C46" s="36"/>
      <c r="D46" s="36">
        <f>'OFC SCH REPORT'!$D$46</f>
        <v>822077</v>
      </c>
    </row>
  </sheetData>
  <mergeCells count="5">
    <mergeCell ref="B14:F14"/>
    <mergeCell ref="A1:H1"/>
    <mergeCell ref="A2:H2"/>
    <mergeCell ref="A3:H3"/>
    <mergeCell ref="A4:H4"/>
  </mergeCells>
  <phoneticPr fontId="0" type="noConversion"/>
  <printOptions horizontalCentered="1"/>
  <pageMargins left="0.75" right="0.75" top="1" bottom="1" header="0.5" footer="0.5"/>
  <pageSetup scale="68" orientation="landscape" horizont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opLeftCell="A9" workbookViewId="0">
      <selection activeCell="B40" sqref="B40"/>
    </sheetView>
  </sheetViews>
  <sheetFormatPr defaultRowHeight="15" x14ac:dyDescent="0.2"/>
  <cols>
    <col min="1" max="1" width="49.7109375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1.42578125" style="11" bestFit="1" customWidth="1"/>
    <col min="9" max="16384" width="9.140625" style="11"/>
  </cols>
  <sheetData>
    <row r="1" spans="1:8" ht="15.75" x14ac:dyDescent="0.25">
      <c r="A1" s="69" t="s">
        <v>17</v>
      </c>
      <c r="B1" s="70"/>
      <c r="C1" s="70"/>
      <c r="D1" s="70"/>
      <c r="E1" s="70"/>
      <c r="F1" s="70"/>
      <c r="G1" s="70"/>
      <c r="H1" s="71"/>
    </row>
    <row r="2" spans="1:8" ht="15.75" x14ac:dyDescent="0.25">
      <c r="A2" s="72" t="s">
        <v>18</v>
      </c>
      <c r="B2" s="68"/>
      <c r="C2" s="68"/>
      <c r="D2" s="68"/>
      <c r="E2" s="68"/>
      <c r="F2" s="68"/>
      <c r="G2" s="68"/>
      <c r="H2" s="73"/>
    </row>
    <row r="3" spans="1:8" ht="15.75" x14ac:dyDescent="0.25">
      <c r="A3" s="72" t="str">
        <f>'OFC SCH REPORT'!$A$3</f>
        <v>2014-15 FINANCIAL REPORT</v>
      </c>
      <c r="B3" s="68"/>
      <c r="C3" s="68"/>
      <c r="D3" s="68"/>
      <c r="E3" s="68"/>
      <c r="F3" s="68"/>
      <c r="G3" s="68"/>
      <c r="H3" s="73"/>
    </row>
    <row r="4" spans="1:8" ht="15.75" x14ac:dyDescent="0.25">
      <c r="A4" s="72" t="s">
        <v>105</v>
      </c>
      <c r="B4" s="68"/>
      <c r="C4" s="68"/>
      <c r="D4" s="68"/>
      <c r="E4" s="68"/>
      <c r="F4" s="68"/>
      <c r="G4" s="68"/>
      <c r="H4" s="73"/>
    </row>
    <row r="5" spans="1:8" x14ac:dyDescent="0.2">
      <c r="A5" s="18"/>
      <c r="B5" s="19"/>
      <c r="C5" s="19"/>
      <c r="D5" s="19"/>
      <c r="E5" s="19"/>
      <c r="F5" s="19"/>
      <c r="G5" s="19"/>
      <c r="H5" s="20"/>
    </row>
    <row r="6" spans="1:8" ht="15.75" x14ac:dyDescent="0.25">
      <c r="A6" s="21" t="s">
        <v>19</v>
      </c>
      <c r="B6" s="16" t="s">
        <v>20</v>
      </c>
      <c r="C6" s="16" t="s">
        <v>21</v>
      </c>
      <c r="D6" s="16" t="s">
        <v>22</v>
      </c>
      <c r="E6" s="16" t="s">
        <v>21</v>
      </c>
      <c r="F6" s="16" t="s">
        <v>23</v>
      </c>
      <c r="G6" s="16" t="s">
        <v>21</v>
      </c>
      <c r="H6" s="20"/>
    </row>
    <row r="7" spans="1:8" x14ac:dyDescent="0.2">
      <c r="A7" s="18"/>
      <c r="B7" s="19"/>
      <c r="C7" s="19"/>
      <c r="D7" s="19"/>
      <c r="E7" s="19"/>
      <c r="F7" s="19"/>
      <c r="G7" s="19"/>
      <c r="H7" s="20"/>
    </row>
    <row r="8" spans="1:8" x14ac:dyDescent="0.2">
      <c r="A8" s="18" t="s">
        <v>24</v>
      </c>
      <c r="B8" s="22">
        <v>48941</v>
      </c>
      <c r="C8" s="23">
        <f>B8/B12</f>
        <v>6.7199999999999996E-2</v>
      </c>
      <c r="D8" s="22">
        <f>'OFC SCH REPORT'!D8</f>
        <v>9153791</v>
      </c>
      <c r="E8" s="23">
        <f>'OFC SCH REPORT'!E8</f>
        <v>0.1658</v>
      </c>
      <c r="F8" s="22">
        <f>'OFC SCH REPORT'!F8</f>
        <v>3111699948</v>
      </c>
      <c r="G8" s="23">
        <f>'OFC SCH REPORT'!G8</f>
        <v>0.13270000000000001</v>
      </c>
      <c r="H8" s="20"/>
    </row>
    <row r="9" spans="1:8" x14ac:dyDescent="0.2">
      <c r="A9" s="18" t="s">
        <v>25</v>
      </c>
      <c r="B9" s="22">
        <v>679330</v>
      </c>
      <c r="C9" s="23">
        <f>B9/B12</f>
        <v>0.93269999999999997</v>
      </c>
      <c r="D9" s="22">
        <f>'OFC SCH REPORT'!D9</f>
        <v>46021963</v>
      </c>
      <c r="E9" s="23">
        <f>'OFC SCH REPORT'!E9</f>
        <v>0.83379999999999999</v>
      </c>
      <c r="F9" s="22">
        <f>'OFC SCH REPORT'!F9</f>
        <v>20281295747</v>
      </c>
      <c r="G9" s="23">
        <f>'OFC SCH REPORT'!G9</f>
        <v>0.86460000000000004</v>
      </c>
      <c r="H9" s="20" t="s">
        <v>47</v>
      </c>
    </row>
    <row r="10" spans="1:8" x14ac:dyDescent="0.2">
      <c r="A10" s="18" t="s">
        <v>26</v>
      </c>
      <c r="B10" s="22">
        <v>81</v>
      </c>
      <c r="C10" s="23">
        <f>B10/B12</f>
        <v>1E-4</v>
      </c>
      <c r="D10" s="22">
        <f>'OFC SCH REPORT'!D10</f>
        <v>21901</v>
      </c>
      <c r="E10" s="23">
        <f>'OFC SCH REPORT'!E10</f>
        <v>4.0000000000000002E-4</v>
      </c>
      <c r="F10" s="22">
        <f>'OFC SCH REPORT'!F10</f>
        <v>9838319</v>
      </c>
      <c r="G10" s="23">
        <f>'OFC SCH REPORT'!G10</f>
        <v>4.0000000000000002E-4</v>
      </c>
      <c r="H10" s="20"/>
    </row>
    <row r="11" spans="1:8" x14ac:dyDescent="0.2">
      <c r="A11" s="18" t="s">
        <v>27</v>
      </c>
      <c r="B11" s="22">
        <v>0</v>
      </c>
      <c r="C11" s="23">
        <v>0</v>
      </c>
      <c r="D11" s="22">
        <f>'OFC SCH REPORT'!D11</f>
        <v>0</v>
      </c>
      <c r="E11" s="23">
        <f>'OFC SCH REPORT'!E11</f>
        <v>0</v>
      </c>
      <c r="F11" s="22">
        <f>'OFC SCH REPORT'!F11</f>
        <v>54160189</v>
      </c>
      <c r="G11" s="23">
        <f>'OFC SCH REPORT'!G11</f>
        <v>2.3E-3</v>
      </c>
      <c r="H11" s="20"/>
    </row>
    <row r="12" spans="1:8" ht="16.5" thickBot="1" x14ac:dyDescent="0.3">
      <c r="A12" s="24" t="s">
        <v>28</v>
      </c>
      <c r="B12" s="13">
        <f t="shared" ref="B12:C12" si="0">SUM(B8:B11)</f>
        <v>728352</v>
      </c>
      <c r="C12" s="14">
        <f t="shared" si="0"/>
        <v>1</v>
      </c>
      <c r="D12" s="13">
        <f>'OFC SCH REPORT'!D12</f>
        <v>55197655</v>
      </c>
      <c r="E12" s="14">
        <f>'OFC SCH REPORT'!E12</f>
        <v>1</v>
      </c>
      <c r="F12" s="13">
        <f>'OFC SCH REPORT'!F12</f>
        <v>23456994203</v>
      </c>
      <c r="G12" s="14">
        <f>'OFC SCH REPORT'!G12</f>
        <v>1</v>
      </c>
      <c r="H12" s="25"/>
    </row>
    <row r="13" spans="1:8" x14ac:dyDescent="0.2">
      <c r="A13" s="18"/>
      <c r="B13" s="19"/>
      <c r="C13" s="19"/>
      <c r="D13" s="19"/>
      <c r="E13" s="19"/>
      <c r="F13" s="26"/>
      <c r="G13" s="23"/>
      <c r="H13" s="20"/>
    </row>
    <row r="14" spans="1:8" ht="15.75" x14ac:dyDescent="0.25">
      <c r="A14" s="21" t="s">
        <v>29</v>
      </c>
      <c r="B14" s="68" t="s">
        <v>30</v>
      </c>
      <c r="C14" s="68"/>
      <c r="D14" s="68"/>
      <c r="E14" s="68"/>
      <c r="F14" s="68"/>
      <c r="G14" s="27"/>
      <c r="H14" s="17" t="s">
        <v>28</v>
      </c>
    </row>
    <row r="15" spans="1:8" ht="15.75" x14ac:dyDescent="0.25">
      <c r="A15" s="21"/>
      <c r="B15" s="16" t="s">
        <v>20</v>
      </c>
      <c r="C15" s="27"/>
      <c r="D15" s="16" t="s">
        <v>22</v>
      </c>
      <c r="E15" s="27"/>
      <c r="F15" s="16" t="s">
        <v>23</v>
      </c>
      <c r="G15" s="27"/>
      <c r="H15" s="17" t="s">
        <v>31</v>
      </c>
    </row>
    <row r="16" spans="1:8" x14ac:dyDescent="0.2">
      <c r="A16" s="18"/>
      <c r="B16" s="19"/>
      <c r="C16" s="19"/>
      <c r="D16" s="19"/>
      <c r="E16" s="19"/>
      <c r="F16" s="19"/>
      <c r="G16" s="19"/>
      <c r="H16" s="20"/>
    </row>
    <row r="17" spans="1:8" x14ac:dyDescent="0.2">
      <c r="A17" s="18" t="s">
        <v>32</v>
      </c>
      <c r="B17" s="22">
        <v>5</v>
      </c>
      <c r="C17" s="19"/>
      <c r="D17" s="22">
        <f>'OFC SCH REPORT'!D17</f>
        <v>3929</v>
      </c>
      <c r="E17" s="22"/>
      <c r="F17" s="22">
        <f>'OFC SCH REPORT'!F17</f>
        <v>4602</v>
      </c>
      <c r="G17" s="19"/>
      <c r="H17" s="28">
        <v>532</v>
      </c>
    </row>
    <row r="18" spans="1:8" x14ac:dyDescent="0.2">
      <c r="A18" s="18" t="s">
        <v>33</v>
      </c>
      <c r="B18" s="22">
        <v>57</v>
      </c>
      <c r="C18" s="19" t="s">
        <v>4</v>
      </c>
      <c r="D18" s="22">
        <f>'OFC SCH REPORT'!D18</f>
        <v>842</v>
      </c>
      <c r="E18" s="22"/>
      <c r="F18" s="22">
        <f>'OFC SCH REPORT'!F18</f>
        <v>937</v>
      </c>
      <c r="G18" s="19"/>
      <c r="H18" s="28">
        <v>6073</v>
      </c>
    </row>
    <row r="19" spans="1:8" x14ac:dyDescent="0.2">
      <c r="A19" s="18" t="s">
        <v>34</v>
      </c>
      <c r="B19" s="22">
        <v>6479</v>
      </c>
      <c r="C19" s="19"/>
      <c r="D19" s="22">
        <f>'OFC SCH REPORT'!D19</f>
        <v>428</v>
      </c>
      <c r="E19" s="22"/>
      <c r="F19" s="22">
        <f>'OFC SCH REPORT'!F19</f>
        <v>183</v>
      </c>
      <c r="G19" s="19"/>
      <c r="H19" s="28">
        <v>684788</v>
      </c>
    </row>
    <row r="20" spans="1:8" x14ac:dyDescent="0.2">
      <c r="A20" s="18" t="s">
        <v>35</v>
      </c>
      <c r="B20" s="22">
        <v>0</v>
      </c>
      <c r="C20" s="19" t="s">
        <v>4</v>
      </c>
      <c r="D20" s="22">
        <f>'OFC SCH REPORT'!D20</f>
        <v>487</v>
      </c>
      <c r="E20" s="22"/>
      <c r="F20" s="22">
        <f>'OFC SCH REPORT'!F20</f>
        <v>551</v>
      </c>
      <c r="G20" s="19" t="s">
        <v>4</v>
      </c>
      <c r="H20" s="28">
        <v>0</v>
      </c>
    </row>
    <row r="21" spans="1:8" ht="15.75" x14ac:dyDescent="0.25">
      <c r="A21" s="18" t="s">
        <v>36</v>
      </c>
      <c r="B21" s="22">
        <v>339</v>
      </c>
      <c r="C21" s="19"/>
      <c r="D21" s="22">
        <f>'OFC SCH REPORT'!D21</f>
        <v>399</v>
      </c>
      <c r="E21" s="22"/>
      <c r="F21" s="22">
        <f>'OFC SCH REPORT'!F21</f>
        <v>235</v>
      </c>
      <c r="G21" s="34" t="s">
        <v>51</v>
      </c>
      <c r="H21" s="28">
        <v>35785</v>
      </c>
    </row>
    <row r="22" spans="1:8" x14ac:dyDescent="0.2">
      <c r="A22" s="18" t="s">
        <v>37</v>
      </c>
      <c r="B22" s="22">
        <v>0</v>
      </c>
      <c r="C22" s="19"/>
      <c r="D22" s="22">
        <f>'OFC SCH REPORT'!D22</f>
        <v>543</v>
      </c>
      <c r="E22" s="22"/>
      <c r="F22" s="22">
        <f>'OFC SCH REPORT'!F22</f>
        <v>487</v>
      </c>
      <c r="G22" s="19"/>
      <c r="H22" s="28">
        <v>0</v>
      </c>
    </row>
    <row r="23" spans="1:8" x14ac:dyDescent="0.2">
      <c r="A23" s="18" t="s">
        <v>38</v>
      </c>
      <c r="B23" s="22">
        <v>0</v>
      </c>
      <c r="C23" s="19"/>
      <c r="D23" s="22">
        <f>'OFC SCH REPORT'!D23</f>
        <v>775</v>
      </c>
      <c r="E23" s="22"/>
      <c r="F23" s="22">
        <f>'OFC SCH REPORT'!F23</f>
        <v>908</v>
      </c>
      <c r="G23" s="19"/>
      <c r="H23" s="28">
        <v>0</v>
      </c>
    </row>
    <row r="24" spans="1:8" x14ac:dyDescent="0.2">
      <c r="A24" s="18" t="s">
        <v>39</v>
      </c>
      <c r="B24" s="22">
        <v>11</v>
      </c>
      <c r="C24" s="19"/>
      <c r="D24" s="22">
        <f>'OFC SCH REPORT'!D24</f>
        <v>210</v>
      </c>
      <c r="E24" s="22"/>
      <c r="F24" s="22">
        <f>'OFC SCH REPORT'!F24</f>
        <v>192</v>
      </c>
      <c r="G24" s="19"/>
      <c r="H24" s="28">
        <v>1174</v>
      </c>
    </row>
    <row r="25" spans="1:8" x14ac:dyDescent="0.2">
      <c r="A25" s="18"/>
      <c r="B25" s="22"/>
      <c r="C25" s="19"/>
      <c r="D25" s="22"/>
      <c r="E25" s="19"/>
      <c r="F25" s="22"/>
      <c r="G25" s="19"/>
      <c r="H25" s="28"/>
    </row>
    <row r="26" spans="1:8" ht="16.5" thickBot="1" x14ac:dyDescent="0.3">
      <c r="A26" s="24" t="s">
        <v>40</v>
      </c>
      <c r="B26" s="13">
        <f>SUM(B17:B25)</f>
        <v>6891</v>
      </c>
      <c r="C26" s="12"/>
      <c r="D26" s="13">
        <f>SUM(D17:D25)</f>
        <v>7613</v>
      </c>
      <c r="E26" s="12"/>
      <c r="F26" s="13">
        <f>SUM(F17:F25)</f>
        <v>8095</v>
      </c>
      <c r="G26" s="12"/>
      <c r="H26" s="29">
        <f>SUM(H17:H25)</f>
        <v>728352</v>
      </c>
    </row>
    <row r="27" spans="1:8" x14ac:dyDescent="0.2">
      <c r="A27" s="18"/>
      <c r="B27" s="19"/>
      <c r="C27" s="19"/>
      <c r="D27" s="19"/>
      <c r="E27" s="19"/>
      <c r="F27" s="19"/>
      <c r="G27" s="19"/>
      <c r="H27" s="20"/>
    </row>
    <row r="28" spans="1:8" ht="15.75" x14ac:dyDescent="0.25">
      <c r="A28" s="21" t="s">
        <v>66</v>
      </c>
      <c r="B28" s="19"/>
      <c r="C28" s="19"/>
      <c r="D28" s="19"/>
      <c r="E28" s="19"/>
      <c r="F28" s="19"/>
      <c r="G28" s="19"/>
      <c r="H28" s="20"/>
    </row>
    <row r="29" spans="1:8" x14ac:dyDescent="0.2">
      <c r="A29" s="18" t="s">
        <v>41</v>
      </c>
      <c r="B29" s="22">
        <v>2</v>
      </c>
      <c r="C29" s="22" t="s">
        <v>47</v>
      </c>
      <c r="D29" s="22">
        <f>'OFC SCH REPORT'!D29</f>
        <v>3383</v>
      </c>
      <c r="E29" s="22"/>
      <c r="F29" s="22">
        <f>'OFC SCH REPORT'!F29</f>
        <v>3924</v>
      </c>
      <c r="G29" s="22"/>
      <c r="H29" s="28">
        <v>124</v>
      </c>
    </row>
    <row r="30" spans="1:8" x14ac:dyDescent="0.2">
      <c r="A30" s="18" t="s">
        <v>54</v>
      </c>
      <c r="B30" s="22">
        <v>0</v>
      </c>
      <c r="C30" s="22"/>
      <c r="D30" s="22">
        <f>'OFC SCH REPORT'!D30</f>
        <v>3964</v>
      </c>
      <c r="E30" s="22"/>
      <c r="F30" s="22">
        <f>'OFC SCH REPORT'!F30</f>
        <v>4955</v>
      </c>
      <c r="G30" s="22"/>
      <c r="H30" s="28">
        <v>0</v>
      </c>
    </row>
    <row r="31" spans="1:8" x14ac:dyDescent="0.2">
      <c r="A31" s="18" t="s">
        <v>42</v>
      </c>
      <c r="B31" s="22">
        <v>10</v>
      </c>
      <c r="C31" s="22"/>
      <c r="D31" s="22">
        <f>'OFC SCH REPORT'!D31</f>
        <v>5592</v>
      </c>
      <c r="E31" s="22"/>
      <c r="F31" s="22">
        <f>'OFC SCH REPORT'!F31</f>
        <v>7080</v>
      </c>
      <c r="G31" s="22"/>
      <c r="H31" s="28">
        <v>362</v>
      </c>
    </row>
    <row r="32" spans="1:8" x14ac:dyDescent="0.2">
      <c r="A32" s="18" t="s">
        <v>90</v>
      </c>
      <c r="B32" s="22">
        <v>2</v>
      </c>
      <c r="C32" s="22"/>
      <c r="D32" s="22">
        <f>'OFC SCH REPORT'!D32</f>
        <v>2965</v>
      </c>
      <c r="E32" s="22"/>
      <c r="F32" s="22">
        <f>'OFC SCH REPORT'!F32</f>
        <v>3821</v>
      </c>
      <c r="G32" s="22"/>
      <c r="H32" s="28">
        <v>46</v>
      </c>
    </row>
    <row r="33" spans="1:8" ht="15.75" thickBot="1" x14ac:dyDescent="0.25">
      <c r="A33" s="30" t="s">
        <v>88</v>
      </c>
      <c r="B33" s="15" t="s">
        <v>48</v>
      </c>
      <c r="C33" s="15"/>
      <c r="D33" s="15" t="str">
        <f>'OFC SCH REPORT'!D33</f>
        <v>*</v>
      </c>
      <c r="E33" s="15"/>
      <c r="F33" s="15" t="str">
        <f>'OFC SCH REPORT'!F33</f>
        <v>*</v>
      </c>
      <c r="G33" s="15"/>
      <c r="H33" s="31" t="s">
        <v>48</v>
      </c>
    </row>
    <row r="34" spans="1:8" x14ac:dyDescent="0.2">
      <c r="A34" s="18"/>
      <c r="B34" s="19"/>
      <c r="C34" s="19"/>
      <c r="D34" s="19"/>
      <c r="E34" s="19"/>
      <c r="F34" s="19"/>
      <c r="G34" s="19"/>
      <c r="H34" s="20"/>
    </row>
    <row r="35" spans="1:8" ht="15.75" x14ac:dyDescent="0.25">
      <c r="A35" s="21" t="s">
        <v>50</v>
      </c>
      <c r="B35" s="19"/>
      <c r="C35" s="19"/>
      <c r="D35" s="19"/>
      <c r="E35" s="19"/>
      <c r="F35" s="19"/>
      <c r="G35" s="19"/>
      <c r="H35" s="20"/>
    </row>
    <row r="36" spans="1:8" x14ac:dyDescent="0.2">
      <c r="A36" s="18" t="s">
        <v>43</v>
      </c>
      <c r="B36" s="22">
        <v>12861</v>
      </c>
      <c r="C36" s="22"/>
      <c r="D36" s="22">
        <f>'OFC SCH REPORT'!D36</f>
        <v>881838</v>
      </c>
      <c r="E36" s="22"/>
      <c r="F36" s="22"/>
      <c r="G36" s="22"/>
      <c r="H36" s="28"/>
    </row>
    <row r="37" spans="1:8" x14ac:dyDescent="0.2">
      <c r="A37" s="18" t="s">
        <v>44</v>
      </c>
      <c r="B37" s="22">
        <v>8812</v>
      </c>
      <c r="C37" s="22"/>
      <c r="D37" s="22">
        <f>'OFC SCH REPORT'!D37</f>
        <v>604184</v>
      </c>
      <c r="E37" s="22"/>
      <c r="F37" s="22"/>
      <c r="G37" s="22"/>
      <c r="H37" s="28"/>
    </row>
    <row r="38" spans="1:8" x14ac:dyDescent="0.2">
      <c r="A38" s="18" t="s">
        <v>45</v>
      </c>
      <c r="B38" s="22">
        <v>13749</v>
      </c>
      <c r="C38" s="22"/>
      <c r="D38" s="22">
        <f>'OFC SCH REPORT'!D38</f>
        <v>942743</v>
      </c>
      <c r="E38" s="22"/>
      <c r="F38" s="22"/>
      <c r="G38" s="22"/>
      <c r="H38" s="28"/>
    </row>
    <row r="39" spans="1:8" x14ac:dyDescent="0.2">
      <c r="A39" s="18" t="s">
        <v>46</v>
      </c>
      <c r="B39" s="22">
        <v>363</v>
      </c>
      <c r="C39" s="22"/>
      <c r="D39" s="22">
        <f>'OFC SCH REPORT'!D39</f>
        <v>24860</v>
      </c>
      <c r="E39" s="22"/>
      <c r="F39" s="22"/>
      <c r="G39" s="22"/>
      <c r="H39" s="28"/>
    </row>
    <row r="40" spans="1:8" x14ac:dyDescent="0.2">
      <c r="A40" s="18"/>
      <c r="B40" s="22"/>
      <c r="C40" s="22"/>
      <c r="D40" s="22"/>
      <c r="E40" s="22"/>
      <c r="F40" s="22"/>
      <c r="G40" s="22"/>
      <c r="H40" s="28"/>
    </row>
    <row r="41" spans="1:8" ht="16.5" thickBot="1" x14ac:dyDescent="0.3">
      <c r="A41" s="24" t="s">
        <v>28</v>
      </c>
      <c r="B41" s="13">
        <f>SUM(B36:B40)</f>
        <v>35785</v>
      </c>
      <c r="C41" s="13" t="s">
        <v>51</v>
      </c>
      <c r="D41" s="13">
        <f>SUM(D36:D40)</f>
        <v>2453625</v>
      </c>
      <c r="E41" s="13"/>
      <c r="F41" s="13"/>
      <c r="G41" s="13"/>
      <c r="H41" s="29"/>
    </row>
    <row r="42" spans="1:8" x14ac:dyDescent="0.2">
      <c r="A42" s="19"/>
      <c r="B42" s="22"/>
      <c r="C42" s="22"/>
      <c r="D42" s="22"/>
      <c r="E42" s="22"/>
      <c r="F42" s="22"/>
      <c r="G42" s="22"/>
      <c r="H42" s="22"/>
    </row>
    <row r="43" spans="1:8" x14ac:dyDescent="0.2">
      <c r="A43" s="11" t="s">
        <v>59</v>
      </c>
    </row>
    <row r="44" spans="1:8" x14ac:dyDescent="0.2">
      <c r="A44" s="11" t="s">
        <v>58</v>
      </c>
    </row>
    <row r="45" spans="1:8" x14ac:dyDescent="0.2">
      <c r="A45" s="11" t="s">
        <v>61</v>
      </c>
    </row>
    <row r="46" spans="1:8" x14ac:dyDescent="0.2">
      <c r="A46" s="11" t="s">
        <v>62</v>
      </c>
      <c r="B46" s="36">
        <v>0</v>
      </c>
      <c r="C46" s="36"/>
      <c r="D46" s="36">
        <f>'OFC SCH REPORT'!$D$46</f>
        <v>822077</v>
      </c>
    </row>
  </sheetData>
  <mergeCells count="5">
    <mergeCell ref="B14:F14"/>
    <mergeCell ref="A1:H1"/>
    <mergeCell ref="A2:H2"/>
    <mergeCell ref="A3:H3"/>
    <mergeCell ref="A4:H4"/>
  </mergeCells>
  <phoneticPr fontId="0" type="noConversion"/>
  <printOptions horizontalCentered="1"/>
  <pageMargins left="0.75" right="0.75" top="1" bottom="1" header="0.5" footer="0.5"/>
  <pageSetup scale="68" orientation="landscape" horizont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opLeftCell="A16" workbookViewId="0">
      <selection activeCell="B40" sqref="B40"/>
    </sheetView>
  </sheetViews>
  <sheetFormatPr defaultRowHeight="15" x14ac:dyDescent="0.2"/>
  <cols>
    <col min="1" max="1" width="50.28515625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1.42578125" style="11" bestFit="1" customWidth="1"/>
    <col min="9" max="16384" width="9.140625" style="11"/>
  </cols>
  <sheetData>
    <row r="1" spans="1:8" ht="15.75" x14ac:dyDescent="0.25">
      <c r="A1" s="69" t="s">
        <v>17</v>
      </c>
      <c r="B1" s="70"/>
      <c r="C1" s="70"/>
      <c r="D1" s="70"/>
      <c r="E1" s="70"/>
      <c r="F1" s="70"/>
      <c r="G1" s="70"/>
      <c r="H1" s="71"/>
    </row>
    <row r="2" spans="1:8" ht="15.75" x14ac:dyDescent="0.25">
      <c r="A2" s="72" t="s">
        <v>18</v>
      </c>
      <c r="B2" s="68"/>
      <c r="C2" s="68"/>
      <c r="D2" s="68"/>
      <c r="E2" s="68"/>
      <c r="F2" s="68"/>
      <c r="G2" s="68"/>
      <c r="H2" s="73"/>
    </row>
    <row r="3" spans="1:8" ht="15.75" x14ac:dyDescent="0.25">
      <c r="A3" s="72" t="str">
        <f>'OFC SCH REPORT'!$A$3</f>
        <v>2014-15 FINANCIAL REPORT</v>
      </c>
      <c r="B3" s="68"/>
      <c r="C3" s="68"/>
      <c r="D3" s="68"/>
      <c r="E3" s="68"/>
      <c r="F3" s="68"/>
      <c r="G3" s="68"/>
      <c r="H3" s="73"/>
    </row>
    <row r="4" spans="1:8" ht="15.75" x14ac:dyDescent="0.25">
      <c r="A4" s="72" t="s">
        <v>106</v>
      </c>
      <c r="B4" s="68"/>
      <c r="C4" s="68"/>
      <c r="D4" s="68"/>
      <c r="E4" s="68"/>
      <c r="F4" s="68"/>
      <c r="G4" s="68"/>
      <c r="H4" s="73"/>
    </row>
    <row r="5" spans="1:8" x14ac:dyDescent="0.2">
      <c r="A5" s="18"/>
      <c r="B5" s="19"/>
      <c r="C5" s="19"/>
      <c r="D5" s="19"/>
      <c r="E5" s="19"/>
      <c r="F5" s="19"/>
      <c r="G5" s="19"/>
      <c r="H5" s="20"/>
    </row>
    <row r="6" spans="1:8" ht="15.75" x14ac:dyDescent="0.25">
      <c r="A6" s="21" t="s">
        <v>19</v>
      </c>
      <c r="B6" s="16" t="s">
        <v>20</v>
      </c>
      <c r="C6" s="16" t="s">
        <v>21</v>
      </c>
      <c r="D6" s="16" t="s">
        <v>22</v>
      </c>
      <c r="E6" s="16" t="s">
        <v>21</v>
      </c>
      <c r="F6" s="16" t="s">
        <v>23</v>
      </c>
      <c r="G6" s="16" t="s">
        <v>21</v>
      </c>
      <c r="H6" s="20"/>
    </row>
    <row r="7" spans="1:8" x14ac:dyDescent="0.2">
      <c r="A7" s="18"/>
      <c r="B7" s="19"/>
      <c r="C7" s="19"/>
      <c r="D7" s="19"/>
      <c r="E7" s="19"/>
      <c r="F7" s="19"/>
      <c r="G7" s="19"/>
      <c r="H7" s="20"/>
    </row>
    <row r="8" spans="1:8" x14ac:dyDescent="0.2">
      <c r="A8" s="18" t="s">
        <v>24</v>
      </c>
      <c r="B8" s="22">
        <v>42794</v>
      </c>
      <c r="C8" s="23">
        <f>B8/B12</f>
        <v>0.17249999999999999</v>
      </c>
      <c r="D8" s="22">
        <f>'OFC SCH REPORT'!D8</f>
        <v>9153791</v>
      </c>
      <c r="E8" s="23">
        <f>'OFC SCH REPORT'!E8</f>
        <v>0.1658</v>
      </c>
      <c r="F8" s="22">
        <f>'OFC SCH REPORT'!F8</f>
        <v>3111699948</v>
      </c>
      <c r="G8" s="23">
        <f>'OFC SCH REPORT'!G8</f>
        <v>0.13270000000000001</v>
      </c>
      <c r="H8" s="20"/>
    </row>
    <row r="9" spans="1:8" x14ac:dyDescent="0.2">
      <c r="A9" s="18" t="s">
        <v>25</v>
      </c>
      <c r="B9" s="22">
        <v>205134</v>
      </c>
      <c r="C9" s="23">
        <f>B9/B12</f>
        <v>0.82699999999999996</v>
      </c>
      <c r="D9" s="22">
        <f>'OFC SCH REPORT'!D9</f>
        <v>46021963</v>
      </c>
      <c r="E9" s="23">
        <f>'OFC SCH REPORT'!E9</f>
        <v>0.83379999999999999</v>
      </c>
      <c r="F9" s="22">
        <f>'OFC SCH REPORT'!F9</f>
        <v>20281295747</v>
      </c>
      <c r="G9" s="23">
        <f>'OFC SCH REPORT'!G9</f>
        <v>0.86460000000000004</v>
      </c>
      <c r="H9" s="20" t="s">
        <v>47</v>
      </c>
    </row>
    <row r="10" spans="1:8" x14ac:dyDescent="0.2">
      <c r="A10" s="18" t="s">
        <v>26</v>
      </c>
      <c r="B10" s="22">
        <v>118</v>
      </c>
      <c r="C10" s="23">
        <f>B10/B12</f>
        <v>5.0000000000000001E-4</v>
      </c>
      <c r="D10" s="22">
        <f>'OFC SCH REPORT'!D10</f>
        <v>21901</v>
      </c>
      <c r="E10" s="23">
        <f>'OFC SCH REPORT'!E10</f>
        <v>4.0000000000000002E-4</v>
      </c>
      <c r="F10" s="22">
        <f>'OFC SCH REPORT'!F10</f>
        <v>9838319</v>
      </c>
      <c r="G10" s="23">
        <f>'OFC SCH REPORT'!G10</f>
        <v>4.0000000000000002E-4</v>
      </c>
      <c r="H10" s="20"/>
    </row>
    <row r="11" spans="1:8" x14ac:dyDescent="0.2">
      <c r="A11" s="18" t="s">
        <v>27</v>
      </c>
      <c r="B11" s="22">
        <v>0</v>
      </c>
      <c r="C11" s="23">
        <v>0</v>
      </c>
      <c r="D11" s="22">
        <f>'OFC SCH REPORT'!D11</f>
        <v>0</v>
      </c>
      <c r="E11" s="23">
        <f>'OFC SCH REPORT'!E11</f>
        <v>0</v>
      </c>
      <c r="F11" s="22">
        <f>'OFC SCH REPORT'!F11</f>
        <v>54160189</v>
      </c>
      <c r="G11" s="23">
        <f>'OFC SCH REPORT'!G11</f>
        <v>2.3E-3</v>
      </c>
      <c r="H11" s="20"/>
    </row>
    <row r="12" spans="1:8" ht="16.5" thickBot="1" x14ac:dyDescent="0.3">
      <c r="A12" s="24" t="s">
        <v>28</v>
      </c>
      <c r="B12" s="13">
        <f t="shared" ref="B12:C12" si="0">SUM(B8:B11)</f>
        <v>248046</v>
      </c>
      <c r="C12" s="14">
        <f t="shared" si="0"/>
        <v>1</v>
      </c>
      <c r="D12" s="13">
        <f>'OFC SCH REPORT'!D12</f>
        <v>55197655</v>
      </c>
      <c r="E12" s="14">
        <f>'OFC SCH REPORT'!E12</f>
        <v>1</v>
      </c>
      <c r="F12" s="13">
        <f>'OFC SCH REPORT'!F12</f>
        <v>23456994203</v>
      </c>
      <c r="G12" s="14">
        <f>'OFC SCH REPORT'!G12</f>
        <v>1</v>
      </c>
      <c r="H12" s="25"/>
    </row>
    <row r="13" spans="1:8" x14ac:dyDescent="0.2">
      <c r="A13" s="18"/>
      <c r="B13" s="19"/>
      <c r="C13" s="19"/>
      <c r="D13" s="19"/>
      <c r="E13" s="19"/>
      <c r="F13" s="26"/>
      <c r="G13" s="23"/>
      <c r="H13" s="20"/>
    </row>
    <row r="14" spans="1:8" ht="15.75" x14ac:dyDescent="0.25">
      <c r="A14" s="21" t="s">
        <v>29</v>
      </c>
      <c r="B14" s="68" t="s">
        <v>30</v>
      </c>
      <c r="C14" s="68"/>
      <c r="D14" s="68"/>
      <c r="E14" s="68"/>
      <c r="F14" s="68"/>
      <c r="G14" s="27"/>
      <c r="H14" s="17" t="s">
        <v>28</v>
      </c>
    </row>
    <row r="15" spans="1:8" ht="15.75" x14ac:dyDescent="0.25">
      <c r="A15" s="21"/>
      <c r="B15" s="16" t="s">
        <v>20</v>
      </c>
      <c r="C15" s="27"/>
      <c r="D15" s="16" t="s">
        <v>22</v>
      </c>
      <c r="E15" s="27"/>
      <c r="F15" s="16" t="s">
        <v>23</v>
      </c>
      <c r="G15" s="27"/>
      <c r="H15" s="17" t="s">
        <v>31</v>
      </c>
    </row>
    <row r="16" spans="1:8" x14ac:dyDescent="0.2">
      <c r="A16" s="18"/>
      <c r="B16" s="19"/>
      <c r="C16" s="19"/>
      <c r="D16" s="19"/>
      <c r="E16" s="19"/>
      <c r="F16" s="19"/>
      <c r="G16" s="19"/>
      <c r="H16" s="20"/>
    </row>
    <row r="17" spans="1:8" x14ac:dyDescent="0.2">
      <c r="A17" s="18" t="s">
        <v>32</v>
      </c>
      <c r="B17" s="22">
        <v>9</v>
      </c>
      <c r="C17" s="19"/>
      <c r="D17" s="22">
        <f>'OFC SCH REPORT'!D17</f>
        <v>3929</v>
      </c>
      <c r="E17" s="22"/>
      <c r="F17" s="22">
        <f>'OFC SCH REPORT'!F17</f>
        <v>4602</v>
      </c>
      <c r="G17" s="19"/>
      <c r="H17" s="28">
        <v>310</v>
      </c>
    </row>
    <row r="18" spans="1:8" x14ac:dyDescent="0.2">
      <c r="A18" s="18" t="s">
        <v>33</v>
      </c>
      <c r="B18" s="22">
        <v>99</v>
      </c>
      <c r="C18" s="19" t="s">
        <v>4</v>
      </c>
      <c r="D18" s="22">
        <f>'OFC SCH REPORT'!D18</f>
        <v>842</v>
      </c>
      <c r="E18" s="22"/>
      <c r="F18" s="22">
        <f>'OFC SCH REPORT'!F18</f>
        <v>937</v>
      </c>
      <c r="G18" s="19"/>
      <c r="H18" s="28">
        <v>3354</v>
      </c>
    </row>
    <row r="19" spans="1:8" x14ac:dyDescent="0.2">
      <c r="A19" s="18" t="s">
        <v>34</v>
      </c>
      <c r="B19" s="22">
        <v>6385</v>
      </c>
      <c r="C19" s="19"/>
      <c r="D19" s="22">
        <f>'OFC SCH REPORT'!D19</f>
        <v>428</v>
      </c>
      <c r="E19" s="22"/>
      <c r="F19" s="22">
        <f>'OFC SCH REPORT'!F19</f>
        <v>183</v>
      </c>
      <c r="G19" s="19"/>
      <c r="H19" s="28">
        <v>216021</v>
      </c>
    </row>
    <row r="20" spans="1:8" x14ac:dyDescent="0.2">
      <c r="A20" s="18" t="s">
        <v>35</v>
      </c>
      <c r="B20" s="22">
        <v>0</v>
      </c>
      <c r="C20" s="19" t="s">
        <v>4</v>
      </c>
      <c r="D20" s="22">
        <f>'OFC SCH REPORT'!D20</f>
        <v>487</v>
      </c>
      <c r="E20" s="22"/>
      <c r="F20" s="22">
        <f>'OFC SCH REPORT'!F20</f>
        <v>551</v>
      </c>
      <c r="G20" s="19" t="s">
        <v>4</v>
      </c>
      <c r="H20" s="28">
        <v>0</v>
      </c>
    </row>
    <row r="21" spans="1:8" ht="15.75" x14ac:dyDescent="0.25">
      <c r="A21" s="18" t="s">
        <v>36</v>
      </c>
      <c r="B21" s="22">
        <v>804</v>
      </c>
      <c r="C21" s="19"/>
      <c r="D21" s="22">
        <f>'OFC SCH REPORT'!D21</f>
        <v>399</v>
      </c>
      <c r="E21" s="22"/>
      <c r="F21" s="22">
        <f>'OFC SCH REPORT'!F21</f>
        <v>235</v>
      </c>
      <c r="G21" s="34" t="s">
        <v>51</v>
      </c>
      <c r="H21" s="28">
        <v>27189</v>
      </c>
    </row>
    <row r="22" spans="1:8" x14ac:dyDescent="0.2">
      <c r="A22" s="18" t="s">
        <v>37</v>
      </c>
      <c r="B22" s="22">
        <v>0</v>
      </c>
      <c r="C22" s="19"/>
      <c r="D22" s="22">
        <f>'OFC SCH REPORT'!D22</f>
        <v>543</v>
      </c>
      <c r="E22" s="22"/>
      <c r="F22" s="22">
        <f>'OFC SCH REPORT'!F22</f>
        <v>487</v>
      </c>
      <c r="G22" s="19"/>
      <c r="H22" s="28">
        <v>0</v>
      </c>
    </row>
    <row r="23" spans="1:8" x14ac:dyDescent="0.2">
      <c r="A23" s="18" t="s">
        <v>38</v>
      </c>
      <c r="B23" s="22">
        <v>0</v>
      </c>
      <c r="C23" s="19"/>
      <c r="D23" s="22">
        <f>'OFC SCH REPORT'!D23</f>
        <v>775</v>
      </c>
      <c r="E23" s="22"/>
      <c r="F23" s="22">
        <f>'OFC SCH REPORT'!F23</f>
        <v>908</v>
      </c>
      <c r="G23" s="19"/>
      <c r="H23" s="28">
        <v>0</v>
      </c>
    </row>
    <row r="24" spans="1:8" x14ac:dyDescent="0.2">
      <c r="A24" s="18" t="s">
        <v>39</v>
      </c>
      <c r="B24" s="22">
        <v>35</v>
      </c>
      <c r="C24" s="19"/>
      <c r="D24" s="22">
        <f>'OFC SCH REPORT'!D24</f>
        <v>210</v>
      </c>
      <c r="E24" s="22"/>
      <c r="F24" s="22">
        <f>'OFC SCH REPORT'!F24</f>
        <v>192</v>
      </c>
      <c r="G24" s="19"/>
      <c r="H24" s="28">
        <v>1172</v>
      </c>
    </row>
    <row r="25" spans="1:8" x14ac:dyDescent="0.2">
      <c r="A25" s="18"/>
      <c r="B25" s="22"/>
      <c r="C25" s="19"/>
      <c r="D25" s="22"/>
      <c r="E25" s="19"/>
      <c r="F25" s="22"/>
      <c r="G25" s="19"/>
      <c r="H25" s="28"/>
    </row>
    <row r="26" spans="1:8" ht="16.5" thickBot="1" x14ac:dyDescent="0.3">
      <c r="A26" s="24" t="s">
        <v>40</v>
      </c>
      <c r="B26" s="13">
        <f>SUM(B17:B25)</f>
        <v>7332</v>
      </c>
      <c r="C26" s="12"/>
      <c r="D26" s="13">
        <f>SUM(D17:D25)</f>
        <v>7613</v>
      </c>
      <c r="E26" s="12"/>
      <c r="F26" s="13">
        <f>SUM(F17:F25)</f>
        <v>8095</v>
      </c>
      <c r="G26" s="12"/>
      <c r="H26" s="29">
        <f>SUM(H17:H25)</f>
        <v>248046</v>
      </c>
    </row>
    <row r="27" spans="1:8" x14ac:dyDescent="0.2">
      <c r="A27" s="18"/>
      <c r="B27" s="19"/>
      <c r="C27" s="19"/>
      <c r="D27" s="19"/>
      <c r="E27" s="19"/>
      <c r="F27" s="19"/>
      <c r="G27" s="19"/>
      <c r="H27" s="20"/>
    </row>
    <row r="28" spans="1:8" ht="15.75" x14ac:dyDescent="0.25">
      <c r="A28" s="21" t="s">
        <v>66</v>
      </c>
      <c r="B28" s="19"/>
      <c r="C28" s="19"/>
      <c r="D28" s="19"/>
      <c r="E28" s="19"/>
      <c r="F28" s="19"/>
      <c r="G28" s="19"/>
      <c r="H28" s="20"/>
    </row>
    <row r="29" spans="1:8" x14ac:dyDescent="0.2">
      <c r="A29" s="18" t="s">
        <v>41</v>
      </c>
      <c r="B29" s="22">
        <v>8</v>
      </c>
      <c r="C29" s="22" t="s">
        <v>47</v>
      </c>
      <c r="D29" s="22">
        <f>'OFC SCH REPORT'!D29</f>
        <v>3383</v>
      </c>
      <c r="E29" s="22"/>
      <c r="F29" s="22">
        <f>'OFC SCH REPORT'!F29</f>
        <v>3924</v>
      </c>
      <c r="G29" s="22"/>
      <c r="H29" s="28">
        <v>179</v>
      </c>
    </row>
    <row r="30" spans="1:8" x14ac:dyDescent="0.2">
      <c r="A30" s="18" t="s">
        <v>54</v>
      </c>
      <c r="B30" s="22">
        <v>0</v>
      </c>
      <c r="C30" s="22"/>
      <c r="D30" s="22">
        <f>'OFC SCH REPORT'!D30</f>
        <v>3964</v>
      </c>
      <c r="E30" s="22"/>
      <c r="F30" s="22">
        <f>'OFC SCH REPORT'!F30</f>
        <v>4955</v>
      </c>
      <c r="G30" s="22"/>
      <c r="H30" s="28">
        <v>0</v>
      </c>
    </row>
    <row r="31" spans="1:8" x14ac:dyDescent="0.2">
      <c r="A31" s="18" t="s">
        <v>42</v>
      </c>
      <c r="B31" s="22">
        <v>24</v>
      </c>
      <c r="C31" s="22"/>
      <c r="D31" s="22">
        <f>'OFC SCH REPORT'!D31</f>
        <v>5592</v>
      </c>
      <c r="E31" s="22"/>
      <c r="F31" s="22">
        <f>'OFC SCH REPORT'!F31</f>
        <v>7080</v>
      </c>
      <c r="G31" s="22"/>
      <c r="H31" s="28">
        <v>72</v>
      </c>
    </row>
    <row r="32" spans="1:8" x14ac:dyDescent="0.2">
      <c r="A32" s="18" t="s">
        <v>90</v>
      </c>
      <c r="B32" s="22">
        <v>8</v>
      </c>
      <c r="C32" s="22"/>
      <c r="D32" s="22">
        <f>'OFC SCH REPORT'!D32</f>
        <v>2965</v>
      </c>
      <c r="E32" s="22"/>
      <c r="F32" s="22">
        <f>'OFC SCH REPORT'!F32</f>
        <v>3821</v>
      </c>
      <c r="G32" s="22"/>
      <c r="H32" s="28">
        <v>59</v>
      </c>
    </row>
    <row r="33" spans="1:8" ht="15.75" thickBot="1" x14ac:dyDescent="0.25">
      <c r="A33" s="30" t="s">
        <v>83</v>
      </c>
      <c r="B33" s="15" t="s">
        <v>48</v>
      </c>
      <c r="C33" s="15"/>
      <c r="D33" s="15" t="str">
        <f>'OFC SCH REPORT'!D33</f>
        <v>*</v>
      </c>
      <c r="E33" s="15"/>
      <c r="F33" s="15" t="str">
        <f>'OFC SCH REPORT'!F33</f>
        <v>*</v>
      </c>
      <c r="G33" s="15"/>
      <c r="H33" s="31" t="s">
        <v>48</v>
      </c>
    </row>
    <row r="34" spans="1:8" x14ac:dyDescent="0.2">
      <c r="A34" s="18"/>
      <c r="B34" s="19"/>
      <c r="C34" s="19"/>
      <c r="D34" s="19"/>
      <c r="E34" s="19"/>
      <c r="F34" s="19"/>
      <c r="G34" s="19"/>
      <c r="H34" s="20"/>
    </row>
    <row r="35" spans="1:8" ht="15.75" x14ac:dyDescent="0.25">
      <c r="A35" s="21" t="s">
        <v>50</v>
      </c>
      <c r="B35" s="19"/>
      <c r="C35" s="19"/>
      <c r="D35" s="19"/>
      <c r="E35" s="19"/>
      <c r="F35" s="19"/>
      <c r="G35" s="19"/>
      <c r="H35" s="20"/>
    </row>
    <row r="36" spans="1:8" x14ac:dyDescent="0.2">
      <c r="A36" s="18" t="s">
        <v>43</v>
      </c>
      <c r="B36" s="22">
        <v>9772</v>
      </c>
      <c r="C36" s="22"/>
      <c r="D36" s="22">
        <f>'OFC SCH REPORT'!D36</f>
        <v>881838</v>
      </c>
      <c r="E36" s="22"/>
      <c r="F36" s="22"/>
      <c r="G36" s="22"/>
      <c r="H36" s="28"/>
    </row>
    <row r="37" spans="1:8" x14ac:dyDescent="0.2">
      <c r="A37" s="18" t="s">
        <v>44</v>
      </c>
      <c r="B37" s="22">
        <v>6695</v>
      </c>
      <c r="C37" s="22"/>
      <c r="D37" s="22">
        <f>'OFC SCH REPORT'!D37</f>
        <v>604184</v>
      </c>
      <c r="E37" s="22"/>
      <c r="F37" s="22"/>
      <c r="G37" s="22"/>
      <c r="H37" s="28"/>
    </row>
    <row r="38" spans="1:8" x14ac:dyDescent="0.2">
      <c r="A38" s="18" t="s">
        <v>45</v>
      </c>
      <c r="B38" s="22">
        <v>10447</v>
      </c>
      <c r="C38" s="22"/>
      <c r="D38" s="22">
        <f>'OFC SCH REPORT'!D38</f>
        <v>942743</v>
      </c>
      <c r="E38" s="22"/>
      <c r="F38" s="22"/>
      <c r="G38" s="22"/>
      <c r="H38" s="28"/>
    </row>
    <row r="39" spans="1:8" x14ac:dyDescent="0.2">
      <c r="A39" s="18" t="s">
        <v>46</v>
      </c>
      <c r="B39" s="22">
        <v>275</v>
      </c>
      <c r="C39" s="22"/>
      <c r="D39" s="22">
        <f>'OFC SCH REPORT'!D39</f>
        <v>24860</v>
      </c>
      <c r="E39" s="22"/>
      <c r="F39" s="22"/>
      <c r="G39" s="22"/>
      <c r="H39" s="28"/>
    </row>
    <row r="40" spans="1:8" x14ac:dyDescent="0.2">
      <c r="A40" s="18"/>
      <c r="B40" s="22"/>
      <c r="C40" s="22"/>
      <c r="D40" s="22"/>
      <c r="E40" s="22"/>
      <c r="F40" s="22"/>
      <c r="G40" s="22"/>
      <c r="H40" s="28"/>
    </row>
    <row r="41" spans="1:8" ht="16.5" thickBot="1" x14ac:dyDescent="0.3">
      <c r="A41" s="24" t="s">
        <v>28</v>
      </c>
      <c r="B41" s="13">
        <f>SUM(B36:B40)</f>
        <v>27189</v>
      </c>
      <c r="C41" s="13" t="s">
        <v>51</v>
      </c>
      <c r="D41" s="13">
        <f>SUM(D36:D40)</f>
        <v>2453625</v>
      </c>
      <c r="E41" s="13"/>
      <c r="F41" s="13"/>
      <c r="G41" s="13"/>
      <c r="H41" s="29"/>
    </row>
    <row r="42" spans="1:8" x14ac:dyDescent="0.2">
      <c r="A42" s="19"/>
      <c r="B42" s="22"/>
      <c r="C42" s="22"/>
      <c r="D42" s="22"/>
      <c r="E42" s="22"/>
      <c r="F42" s="22"/>
      <c r="G42" s="22"/>
      <c r="H42" s="22"/>
    </row>
    <row r="43" spans="1:8" x14ac:dyDescent="0.2">
      <c r="A43" s="11" t="s">
        <v>59</v>
      </c>
    </row>
    <row r="44" spans="1:8" x14ac:dyDescent="0.2">
      <c r="A44" s="11" t="s">
        <v>58</v>
      </c>
    </row>
    <row r="45" spans="1:8" x14ac:dyDescent="0.2">
      <c r="A45" s="11" t="s">
        <v>61</v>
      </c>
    </row>
    <row r="46" spans="1:8" x14ac:dyDescent="0.2">
      <c r="A46" s="11" t="s">
        <v>62</v>
      </c>
      <c r="B46" s="36">
        <v>0</v>
      </c>
      <c r="C46" s="36"/>
      <c r="D46" s="36">
        <f>'OFC SCH REPORT'!$D$46</f>
        <v>822077</v>
      </c>
    </row>
  </sheetData>
  <mergeCells count="5">
    <mergeCell ref="B14:F14"/>
    <mergeCell ref="A1:H1"/>
    <mergeCell ref="A2:H2"/>
    <mergeCell ref="A3:H3"/>
    <mergeCell ref="A4:H4"/>
  </mergeCells>
  <phoneticPr fontId="0" type="noConversion"/>
  <printOptions horizontalCentered="1"/>
  <pageMargins left="0.75" right="0.75" top="1" bottom="1" header="0.5" footer="0.5"/>
  <pageSetup scale="68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workbookViewId="0">
      <selection activeCell="B40" sqref="B40"/>
    </sheetView>
  </sheetViews>
  <sheetFormatPr defaultRowHeight="15" x14ac:dyDescent="0.2"/>
  <cols>
    <col min="1" max="1" width="50.28515625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1.42578125" style="11" bestFit="1" customWidth="1"/>
    <col min="9" max="16384" width="9.140625" style="11"/>
  </cols>
  <sheetData>
    <row r="1" spans="1:8" ht="15.75" x14ac:dyDescent="0.25">
      <c r="A1" s="69" t="s">
        <v>17</v>
      </c>
      <c r="B1" s="70"/>
      <c r="C1" s="70"/>
      <c r="D1" s="70"/>
      <c r="E1" s="70"/>
      <c r="F1" s="70"/>
      <c r="G1" s="70"/>
      <c r="H1" s="71"/>
    </row>
    <row r="2" spans="1:8" ht="15.75" x14ac:dyDescent="0.25">
      <c r="A2" s="72" t="s">
        <v>18</v>
      </c>
      <c r="B2" s="68"/>
      <c r="C2" s="68"/>
      <c r="D2" s="68"/>
      <c r="E2" s="68"/>
      <c r="F2" s="68"/>
      <c r="G2" s="68"/>
      <c r="H2" s="73"/>
    </row>
    <row r="3" spans="1:8" ht="15.75" x14ac:dyDescent="0.25">
      <c r="A3" s="72" t="str">
        <f>'OFC SCH REPORT'!$A$3</f>
        <v>2014-15 FINANCIAL REPORT</v>
      </c>
      <c r="B3" s="68"/>
      <c r="C3" s="68"/>
      <c r="D3" s="68"/>
      <c r="E3" s="68"/>
      <c r="F3" s="68"/>
      <c r="G3" s="68"/>
      <c r="H3" s="73"/>
    </row>
    <row r="4" spans="1:8" ht="15.75" x14ac:dyDescent="0.25">
      <c r="A4" s="72" t="s">
        <v>109</v>
      </c>
      <c r="B4" s="68"/>
      <c r="C4" s="68"/>
      <c r="D4" s="68"/>
      <c r="E4" s="68"/>
      <c r="F4" s="68"/>
      <c r="G4" s="68"/>
      <c r="H4" s="73"/>
    </row>
    <row r="5" spans="1:8" x14ac:dyDescent="0.2">
      <c r="A5" s="18"/>
      <c r="B5" s="19"/>
      <c r="C5" s="19"/>
      <c r="D5" s="19"/>
      <c r="E5" s="19"/>
      <c r="F5" s="19"/>
      <c r="G5" s="19"/>
      <c r="H5" s="20"/>
    </row>
    <row r="6" spans="1:8" ht="15.75" x14ac:dyDescent="0.25">
      <c r="A6" s="21" t="s">
        <v>19</v>
      </c>
      <c r="B6" s="62" t="s">
        <v>20</v>
      </c>
      <c r="C6" s="62" t="s">
        <v>21</v>
      </c>
      <c r="D6" s="62" t="s">
        <v>22</v>
      </c>
      <c r="E6" s="62" t="s">
        <v>21</v>
      </c>
      <c r="F6" s="62" t="s">
        <v>23</v>
      </c>
      <c r="G6" s="62" t="s">
        <v>21</v>
      </c>
      <c r="H6" s="20"/>
    </row>
    <row r="7" spans="1:8" x14ac:dyDescent="0.2">
      <c r="A7" s="18"/>
      <c r="B7" s="19"/>
      <c r="C7" s="19"/>
      <c r="D7" s="19"/>
      <c r="E7" s="19"/>
      <c r="F7" s="19"/>
      <c r="G7" s="19"/>
      <c r="H7" s="20"/>
    </row>
    <row r="8" spans="1:8" x14ac:dyDescent="0.2">
      <c r="A8" s="18" t="s">
        <v>24</v>
      </c>
      <c r="B8" s="22">
        <v>0</v>
      </c>
      <c r="C8" s="23">
        <f>B8/B12</f>
        <v>0</v>
      </c>
      <c r="D8" s="22">
        <f>'OFC SCH REPORT'!D8</f>
        <v>9153791</v>
      </c>
      <c r="E8" s="23">
        <f>'OFC SCH REPORT'!E8</f>
        <v>0.1658</v>
      </c>
      <c r="F8" s="22">
        <f>'OFC SCH REPORT'!F8</f>
        <v>3111699948</v>
      </c>
      <c r="G8" s="23">
        <f>'OFC SCH REPORT'!G8</f>
        <v>0.13270000000000001</v>
      </c>
      <c r="H8" s="20"/>
    </row>
    <row r="9" spans="1:8" x14ac:dyDescent="0.2">
      <c r="A9" s="18" t="s">
        <v>25</v>
      </c>
      <c r="B9" s="22">
        <v>6060</v>
      </c>
      <c r="C9" s="23">
        <f>B9/B12</f>
        <v>1</v>
      </c>
      <c r="D9" s="22">
        <f>'OFC SCH REPORT'!D9</f>
        <v>46021963</v>
      </c>
      <c r="E9" s="23">
        <f>'OFC SCH REPORT'!E9</f>
        <v>0.83379999999999999</v>
      </c>
      <c r="F9" s="22">
        <f>'OFC SCH REPORT'!F9</f>
        <v>20281295747</v>
      </c>
      <c r="G9" s="23">
        <f>'OFC SCH REPORT'!G9</f>
        <v>0.86460000000000004</v>
      </c>
      <c r="H9" s="20" t="s">
        <v>47</v>
      </c>
    </row>
    <row r="10" spans="1:8" x14ac:dyDescent="0.2">
      <c r="A10" s="18" t="s">
        <v>26</v>
      </c>
      <c r="B10" s="22">
        <v>0</v>
      </c>
      <c r="C10" s="23">
        <f>B10/B12</f>
        <v>0</v>
      </c>
      <c r="D10" s="22">
        <f>'OFC SCH REPORT'!D10</f>
        <v>21901</v>
      </c>
      <c r="E10" s="23">
        <f>'OFC SCH REPORT'!E10</f>
        <v>4.0000000000000002E-4</v>
      </c>
      <c r="F10" s="22">
        <f>'OFC SCH REPORT'!F10</f>
        <v>9838319</v>
      </c>
      <c r="G10" s="23">
        <f>'OFC SCH REPORT'!G10</f>
        <v>4.0000000000000002E-4</v>
      </c>
      <c r="H10" s="20"/>
    </row>
    <row r="11" spans="1:8" x14ac:dyDescent="0.2">
      <c r="A11" s="18" t="s">
        <v>27</v>
      </c>
      <c r="B11" s="22">
        <v>0</v>
      </c>
      <c r="C11" s="23">
        <v>0</v>
      </c>
      <c r="D11" s="22">
        <f>'OFC SCH REPORT'!D11</f>
        <v>0</v>
      </c>
      <c r="E11" s="23">
        <f>'OFC SCH REPORT'!E11</f>
        <v>0</v>
      </c>
      <c r="F11" s="22">
        <f>'OFC SCH REPORT'!F11</f>
        <v>54160189</v>
      </c>
      <c r="G11" s="23">
        <f>'OFC SCH REPORT'!G11</f>
        <v>2.3E-3</v>
      </c>
      <c r="H11" s="20"/>
    </row>
    <row r="12" spans="1:8" ht="16.5" thickBot="1" x14ac:dyDescent="0.3">
      <c r="A12" s="24" t="s">
        <v>28</v>
      </c>
      <c r="B12" s="13">
        <f t="shared" ref="B12:C12" si="0">SUM(B8:B11)</f>
        <v>6060</v>
      </c>
      <c r="C12" s="14">
        <f t="shared" si="0"/>
        <v>1</v>
      </c>
      <c r="D12" s="13">
        <f>'OFC SCH REPORT'!D12</f>
        <v>55197655</v>
      </c>
      <c r="E12" s="14">
        <f>'OFC SCH REPORT'!E12</f>
        <v>1</v>
      </c>
      <c r="F12" s="13">
        <f>'OFC SCH REPORT'!F12</f>
        <v>23456994203</v>
      </c>
      <c r="G12" s="14">
        <f>'OFC SCH REPORT'!G12</f>
        <v>1</v>
      </c>
      <c r="H12" s="25"/>
    </row>
    <row r="13" spans="1:8" x14ac:dyDescent="0.2">
      <c r="A13" s="18"/>
      <c r="B13" s="19"/>
      <c r="C13" s="19"/>
      <c r="D13" s="19"/>
      <c r="E13" s="19"/>
      <c r="F13" s="26"/>
      <c r="G13" s="23"/>
      <c r="H13" s="20"/>
    </row>
    <row r="14" spans="1:8" ht="15.75" x14ac:dyDescent="0.25">
      <c r="A14" s="21" t="s">
        <v>29</v>
      </c>
      <c r="B14" s="68" t="s">
        <v>30</v>
      </c>
      <c r="C14" s="68"/>
      <c r="D14" s="68"/>
      <c r="E14" s="68"/>
      <c r="F14" s="68"/>
      <c r="G14" s="27"/>
      <c r="H14" s="63" t="s">
        <v>28</v>
      </c>
    </row>
    <row r="15" spans="1:8" ht="15.75" x14ac:dyDescent="0.25">
      <c r="A15" s="21"/>
      <c r="B15" s="62" t="s">
        <v>20</v>
      </c>
      <c r="C15" s="27"/>
      <c r="D15" s="62" t="s">
        <v>22</v>
      </c>
      <c r="E15" s="27"/>
      <c r="F15" s="62" t="s">
        <v>23</v>
      </c>
      <c r="G15" s="27"/>
      <c r="H15" s="63" t="s">
        <v>31</v>
      </c>
    </row>
    <row r="16" spans="1:8" x14ac:dyDescent="0.2">
      <c r="A16" s="18"/>
      <c r="B16" s="19"/>
      <c r="C16" s="19"/>
      <c r="D16" s="19"/>
      <c r="E16" s="19"/>
      <c r="F16" s="19"/>
      <c r="G16" s="19"/>
      <c r="H16" s="20"/>
    </row>
    <row r="17" spans="1:8" x14ac:dyDescent="0.2">
      <c r="A17" s="18" t="s">
        <v>32</v>
      </c>
      <c r="B17" s="22">
        <v>28</v>
      </c>
      <c r="C17" s="19"/>
      <c r="D17" s="22">
        <f>'OFC SCH REPORT'!D17</f>
        <v>3929</v>
      </c>
      <c r="E17" s="22"/>
      <c r="F17" s="22">
        <f>'OFC SCH REPORT'!F17</f>
        <v>4602</v>
      </c>
      <c r="G17" s="19"/>
      <c r="H17" s="28">
        <v>252</v>
      </c>
    </row>
    <row r="18" spans="1:8" x14ac:dyDescent="0.2">
      <c r="A18" s="18" t="s">
        <v>33</v>
      </c>
      <c r="B18" s="22">
        <v>280</v>
      </c>
      <c r="C18" s="19" t="s">
        <v>4</v>
      </c>
      <c r="D18" s="22">
        <f>'OFC SCH REPORT'!D18</f>
        <v>842</v>
      </c>
      <c r="E18" s="22"/>
      <c r="F18" s="22">
        <f>'OFC SCH REPORT'!F18</f>
        <v>937</v>
      </c>
      <c r="G18" s="19"/>
      <c r="H18" s="28">
        <v>2480</v>
      </c>
    </row>
    <row r="19" spans="1:8" x14ac:dyDescent="0.2">
      <c r="A19" s="18" t="s">
        <v>34</v>
      </c>
      <c r="B19" s="22">
        <v>134</v>
      </c>
      <c r="C19" s="19"/>
      <c r="D19" s="22">
        <f>'OFC SCH REPORT'!D19</f>
        <v>428</v>
      </c>
      <c r="E19" s="22"/>
      <c r="F19" s="22">
        <f>'OFC SCH REPORT'!F19</f>
        <v>183</v>
      </c>
      <c r="G19" s="19"/>
      <c r="H19" s="28">
        <v>1192</v>
      </c>
    </row>
    <row r="20" spans="1:8" x14ac:dyDescent="0.2">
      <c r="A20" s="18" t="s">
        <v>35</v>
      </c>
      <c r="B20" s="22">
        <v>0</v>
      </c>
      <c r="C20" s="19" t="s">
        <v>4</v>
      </c>
      <c r="D20" s="22">
        <f>'OFC SCH REPORT'!D20</f>
        <v>487</v>
      </c>
      <c r="E20" s="22"/>
      <c r="F20" s="22">
        <f>'OFC SCH REPORT'!F20</f>
        <v>551</v>
      </c>
      <c r="G20" s="19" t="s">
        <v>4</v>
      </c>
      <c r="H20" s="28">
        <v>0</v>
      </c>
    </row>
    <row r="21" spans="1:8" ht="15.75" x14ac:dyDescent="0.25">
      <c r="A21" s="18" t="s">
        <v>36</v>
      </c>
      <c r="B21" s="22">
        <v>109</v>
      </c>
      <c r="C21" s="19"/>
      <c r="D21" s="22">
        <f>'OFC SCH REPORT'!D21</f>
        <v>399</v>
      </c>
      <c r="E21" s="22"/>
      <c r="F21" s="22">
        <f>'OFC SCH REPORT'!F21</f>
        <v>235</v>
      </c>
      <c r="G21" s="34" t="s">
        <v>51</v>
      </c>
      <c r="H21" s="28">
        <v>963</v>
      </c>
    </row>
    <row r="22" spans="1:8" x14ac:dyDescent="0.2">
      <c r="A22" s="18" t="s">
        <v>37</v>
      </c>
      <c r="B22" s="22">
        <v>0</v>
      </c>
      <c r="C22" s="19"/>
      <c r="D22" s="22">
        <f>'OFC SCH REPORT'!D22</f>
        <v>543</v>
      </c>
      <c r="E22" s="22"/>
      <c r="F22" s="22">
        <f>'OFC SCH REPORT'!F22</f>
        <v>487</v>
      </c>
      <c r="G22" s="19"/>
      <c r="H22" s="28">
        <v>0</v>
      </c>
    </row>
    <row r="23" spans="1:8" x14ac:dyDescent="0.2">
      <c r="A23" s="18" t="s">
        <v>38</v>
      </c>
      <c r="B23" s="22">
        <v>0</v>
      </c>
      <c r="C23" s="19"/>
      <c r="D23" s="22">
        <f>'OFC SCH REPORT'!D23</f>
        <v>775</v>
      </c>
      <c r="E23" s="22"/>
      <c r="F23" s="22">
        <f>'OFC SCH REPORT'!F23</f>
        <v>908</v>
      </c>
      <c r="G23" s="19"/>
      <c r="H23" s="28">
        <v>0</v>
      </c>
    </row>
    <row r="24" spans="1:8" x14ac:dyDescent="0.2">
      <c r="A24" s="18" t="s">
        <v>39</v>
      </c>
      <c r="B24" s="22">
        <v>132</v>
      </c>
      <c r="C24" s="19"/>
      <c r="D24" s="22">
        <f>'OFC SCH REPORT'!D24</f>
        <v>210</v>
      </c>
      <c r="E24" s="22"/>
      <c r="F24" s="22">
        <f>'OFC SCH REPORT'!F24</f>
        <v>192</v>
      </c>
      <c r="G24" s="19"/>
      <c r="H24" s="28">
        <v>1173</v>
      </c>
    </row>
    <row r="25" spans="1:8" x14ac:dyDescent="0.2">
      <c r="A25" s="18"/>
      <c r="B25" s="22"/>
      <c r="C25" s="19"/>
      <c r="D25" s="22"/>
      <c r="E25" s="19"/>
      <c r="F25" s="22"/>
      <c r="G25" s="19"/>
      <c r="H25" s="28"/>
    </row>
    <row r="26" spans="1:8" ht="16.5" thickBot="1" x14ac:dyDescent="0.3">
      <c r="A26" s="24" t="s">
        <v>40</v>
      </c>
      <c r="B26" s="13">
        <f>SUM(B17:B25)</f>
        <v>683</v>
      </c>
      <c r="C26" s="12"/>
      <c r="D26" s="13">
        <f>SUM(D17:D25)</f>
        <v>7613</v>
      </c>
      <c r="E26" s="12"/>
      <c r="F26" s="13">
        <f>SUM(F17:F25)</f>
        <v>8095</v>
      </c>
      <c r="G26" s="12"/>
      <c r="H26" s="29">
        <f>SUM(H17:H25)</f>
        <v>6060</v>
      </c>
    </row>
    <row r="27" spans="1:8" x14ac:dyDescent="0.2">
      <c r="A27" s="18"/>
      <c r="B27" s="19"/>
      <c r="C27" s="19"/>
      <c r="D27" s="19"/>
      <c r="E27" s="19"/>
      <c r="F27" s="19"/>
      <c r="G27" s="19"/>
      <c r="H27" s="20"/>
    </row>
    <row r="28" spans="1:8" ht="15.75" x14ac:dyDescent="0.25">
      <c r="A28" s="21" t="s">
        <v>66</v>
      </c>
      <c r="B28" s="19"/>
      <c r="C28" s="19"/>
      <c r="D28" s="19"/>
      <c r="E28" s="19"/>
      <c r="F28" s="19"/>
      <c r="G28" s="19"/>
      <c r="H28" s="20"/>
    </row>
    <row r="29" spans="1:8" x14ac:dyDescent="0.2">
      <c r="A29" s="18" t="s">
        <v>41</v>
      </c>
      <c r="B29" s="22">
        <v>28</v>
      </c>
      <c r="C29" s="22" t="s">
        <v>47</v>
      </c>
      <c r="D29" s="22">
        <f>'OFC SCH REPORT'!D29</f>
        <v>3383</v>
      </c>
      <c r="E29" s="22"/>
      <c r="F29" s="22">
        <f>'OFC SCH REPORT'!F29</f>
        <v>3924</v>
      </c>
      <c r="G29" s="22"/>
      <c r="H29" s="28">
        <v>189</v>
      </c>
    </row>
    <row r="30" spans="1:8" x14ac:dyDescent="0.2">
      <c r="A30" s="18" t="s">
        <v>54</v>
      </c>
      <c r="B30" s="22">
        <v>0</v>
      </c>
      <c r="C30" s="22"/>
      <c r="D30" s="22">
        <f>'OFC SCH REPORT'!D30</f>
        <v>3964</v>
      </c>
      <c r="E30" s="22"/>
      <c r="F30" s="22">
        <f>'OFC SCH REPORT'!F30</f>
        <v>4955</v>
      </c>
      <c r="G30" s="22"/>
      <c r="H30" s="28">
        <v>0</v>
      </c>
    </row>
    <row r="31" spans="1:8" x14ac:dyDescent="0.2">
      <c r="A31" s="18" t="s">
        <v>42</v>
      </c>
      <c r="B31" s="22">
        <v>28</v>
      </c>
      <c r="C31" s="22"/>
      <c r="D31" s="22">
        <f>'OFC SCH REPORT'!D31</f>
        <v>5592</v>
      </c>
      <c r="E31" s="22"/>
      <c r="F31" s="22">
        <f>'OFC SCH REPORT'!F31</f>
        <v>7080</v>
      </c>
      <c r="G31" s="22"/>
      <c r="H31" s="28">
        <v>44</v>
      </c>
    </row>
    <row r="32" spans="1:8" x14ac:dyDescent="0.2">
      <c r="A32" s="18" t="s">
        <v>90</v>
      </c>
      <c r="B32" s="22">
        <v>29</v>
      </c>
      <c r="C32" s="22"/>
      <c r="D32" s="22">
        <f>'OFC SCH REPORT'!D32</f>
        <v>2965</v>
      </c>
      <c r="E32" s="22"/>
      <c r="F32" s="22">
        <f>'OFC SCH REPORT'!F32</f>
        <v>3821</v>
      </c>
      <c r="G32" s="22"/>
      <c r="H32" s="28">
        <v>19</v>
      </c>
    </row>
    <row r="33" spans="1:8" ht="15.75" thickBot="1" x14ac:dyDescent="0.25">
      <c r="A33" s="30" t="s">
        <v>83</v>
      </c>
      <c r="B33" s="15" t="s">
        <v>48</v>
      </c>
      <c r="C33" s="15"/>
      <c r="D33" s="15" t="str">
        <f>'OFC SCH REPORT'!D33</f>
        <v>*</v>
      </c>
      <c r="E33" s="15"/>
      <c r="F33" s="15" t="str">
        <f>'OFC SCH REPORT'!F33</f>
        <v>*</v>
      </c>
      <c r="G33" s="15"/>
      <c r="H33" s="31" t="s">
        <v>48</v>
      </c>
    </row>
    <row r="34" spans="1:8" x14ac:dyDescent="0.2">
      <c r="A34" s="18"/>
      <c r="B34" s="19"/>
      <c r="C34" s="19"/>
      <c r="D34" s="19"/>
      <c r="E34" s="19"/>
      <c r="F34" s="19"/>
      <c r="G34" s="19"/>
      <c r="H34" s="20"/>
    </row>
    <row r="35" spans="1:8" ht="15.75" x14ac:dyDescent="0.25">
      <c r="A35" s="21" t="s">
        <v>50</v>
      </c>
      <c r="B35" s="19"/>
      <c r="C35" s="19"/>
      <c r="D35" s="19"/>
      <c r="E35" s="19"/>
      <c r="F35" s="19"/>
      <c r="G35" s="19"/>
      <c r="H35" s="20"/>
    </row>
    <row r="36" spans="1:8" x14ac:dyDescent="0.2">
      <c r="A36" s="18" t="s">
        <v>43</v>
      </c>
      <c r="B36" s="22">
        <v>346</v>
      </c>
      <c r="C36" s="22"/>
      <c r="D36" s="22">
        <f>'OFC SCH REPORT'!D36</f>
        <v>881838</v>
      </c>
      <c r="E36" s="22"/>
      <c r="F36" s="22"/>
      <c r="G36" s="22"/>
      <c r="H36" s="28"/>
    </row>
    <row r="37" spans="1:8" x14ac:dyDescent="0.2">
      <c r="A37" s="18" t="s">
        <v>44</v>
      </c>
      <c r="B37" s="22">
        <v>237</v>
      </c>
      <c r="C37" s="22"/>
      <c r="D37" s="22">
        <f>'OFC SCH REPORT'!D37</f>
        <v>604184</v>
      </c>
      <c r="E37" s="22"/>
      <c r="F37" s="22"/>
      <c r="G37" s="22"/>
      <c r="H37" s="28"/>
    </row>
    <row r="38" spans="1:8" x14ac:dyDescent="0.2">
      <c r="A38" s="18" t="s">
        <v>45</v>
      </c>
      <c r="B38" s="22">
        <v>370</v>
      </c>
      <c r="C38" s="22"/>
      <c r="D38" s="22">
        <f>'OFC SCH REPORT'!D38</f>
        <v>942743</v>
      </c>
      <c r="E38" s="22"/>
      <c r="F38" s="22"/>
      <c r="G38" s="22"/>
      <c r="H38" s="28"/>
    </row>
    <row r="39" spans="1:8" x14ac:dyDescent="0.2">
      <c r="A39" s="18" t="s">
        <v>46</v>
      </c>
      <c r="B39" s="22">
        <v>10</v>
      </c>
      <c r="C39" s="22"/>
      <c r="D39" s="22">
        <f>'OFC SCH REPORT'!D39</f>
        <v>24860</v>
      </c>
      <c r="E39" s="22"/>
      <c r="F39" s="22"/>
      <c r="G39" s="22"/>
      <c r="H39" s="28"/>
    </row>
    <row r="40" spans="1:8" x14ac:dyDescent="0.2">
      <c r="A40" s="18"/>
      <c r="B40" s="22"/>
      <c r="C40" s="22"/>
      <c r="D40" s="22"/>
      <c r="E40" s="22"/>
      <c r="F40" s="22"/>
      <c r="G40" s="22"/>
      <c r="H40" s="28"/>
    </row>
    <row r="41" spans="1:8" ht="16.5" thickBot="1" x14ac:dyDescent="0.3">
      <c r="A41" s="24" t="s">
        <v>28</v>
      </c>
      <c r="B41" s="13">
        <f>SUM(B36:B40)</f>
        <v>963</v>
      </c>
      <c r="C41" s="13" t="s">
        <v>51</v>
      </c>
      <c r="D41" s="13">
        <f>SUM(D36:D40)</f>
        <v>2453625</v>
      </c>
      <c r="E41" s="13"/>
      <c r="F41" s="13"/>
      <c r="G41" s="13"/>
      <c r="H41" s="29"/>
    </row>
    <row r="42" spans="1:8" x14ac:dyDescent="0.2">
      <c r="A42" s="19"/>
      <c r="B42" s="22"/>
      <c r="C42" s="22"/>
      <c r="D42" s="22"/>
      <c r="E42" s="22"/>
      <c r="F42" s="22"/>
      <c r="G42" s="22"/>
      <c r="H42" s="22"/>
    </row>
    <row r="43" spans="1:8" x14ac:dyDescent="0.2">
      <c r="A43" s="11" t="s">
        <v>59</v>
      </c>
    </row>
    <row r="44" spans="1:8" x14ac:dyDescent="0.2">
      <c r="A44" s="11" t="s">
        <v>58</v>
      </c>
    </row>
    <row r="45" spans="1:8" x14ac:dyDescent="0.2">
      <c r="A45" s="11" t="s">
        <v>61</v>
      </c>
    </row>
    <row r="46" spans="1:8" x14ac:dyDescent="0.2">
      <c r="A46" s="11" t="s">
        <v>62</v>
      </c>
      <c r="B46" s="36">
        <v>0</v>
      </c>
      <c r="C46" s="36"/>
      <c r="D46" s="36">
        <f>'OFC SCH REPORT'!$D$46</f>
        <v>822077</v>
      </c>
    </row>
  </sheetData>
  <mergeCells count="5">
    <mergeCell ref="A1:H1"/>
    <mergeCell ref="A2:H2"/>
    <mergeCell ref="A3:H3"/>
    <mergeCell ref="A4:H4"/>
    <mergeCell ref="B14:F14"/>
  </mergeCells>
  <printOptions horizontalCentered="1"/>
  <pageMargins left="0.75" right="0.75" top="1" bottom="1" header="0.5" footer="0.5"/>
  <pageSetup scale="6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workbookViewId="0">
      <selection activeCell="J19" sqref="J19"/>
    </sheetView>
  </sheetViews>
  <sheetFormatPr defaultRowHeight="12.75" x14ac:dyDescent="0.2"/>
  <cols>
    <col min="1" max="1" width="10.42578125" bestFit="1" customWidth="1"/>
    <col min="2" max="2" width="13.42578125" bestFit="1" customWidth="1"/>
    <col min="3" max="3" width="9.5703125" bestFit="1" customWidth="1"/>
    <col min="5" max="5" width="10.42578125" bestFit="1" customWidth="1"/>
    <col min="6" max="6" width="10.28515625" bestFit="1" customWidth="1"/>
    <col min="9" max="9" width="10.42578125" bestFit="1" customWidth="1"/>
  </cols>
  <sheetData>
    <row r="1" spans="1:11" x14ac:dyDescent="0.2">
      <c r="A1" s="53"/>
      <c r="B1" s="66">
        <v>7004</v>
      </c>
      <c r="C1" s="67"/>
      <c r="E1" s="53"/>
      <c r="F1" s="66" t="s">
        <v>98</v>
      </c>
      <c r="G1" s="67"/>
      <c r="I1" s="53"/>
      <c r="J1" s="66">
        <v>8017</v>
      </c>
      <c r="K1" s="67"/>
    </row>
    <row r="2" spans="1:11" x14ac:dyDescent="0.2">
      <c r="A2" s="54"/>
      <c r="B2" s="55"/>
      <c r="C2" s="56" t="s">
        <v>21</v>
      </c>
      <c r="E2" s="54"/>
      <c r="F2" s="55"/>
      <c r="G2" s="56" t="s">
        <v>21</v>
      </c>
      <c r="I2" s="54"/>
      <c r="J2" s="55"/>
      <c r="K2" s="56" t="s">
        <v>21</v>
      </c>
    </row>
    <row r="3" spans="1:11" x14ac:dyDescent="0.2">
      <c r="A3" s="54" t="s">
        <v>91</v>
      </c>
      <c r="B3" s="57">
        <v>0</v>
      </c>
      <c r="C3" s="58">
        <f>B3/B6</f>
        <v>0</v>
      </c>
      <c r="E3" s="54" t="s">
        <v>91</v>
      </c>
      <c r="F3" s="57">
        <f>364609+492095+36145</f>
        <v>892849</v>
      </c>
      <c r="G3" s="58">
        <f>F3/F6</f>
        <v>0.17080000000000001</v>
      </c>
      <c r="I3" s="54" t="s">
        <v>91</v>
      </c>
      <c r="J3" s="57">
        <v>47400</v>
      </c>
      <c r="K3" s="58">
        <f>J3/J6</f>
        <v>0.1507</v>
      </c>
    </row>
    <row r="4" spans="1:11" x14ac:dyDescent="0.2">
      <c r="A4" s="54" t="s">
        <v>92</v>
      </c>
      <c r="B4" s="57">
        <f>B6-B3-B5</f>
        <v>6060</v>
      </c>
      <c r="C4" s="58">
        <f>B4/B6</f>
        <v>1</v>
      </c>
      <c r="E4" s="54" t="s">
        <v>92</v>
      </c>
      <c r="F4" s="57">
        <f>F6-F3-F5</f>
        <v>4332247</v>
      </c>
      <c r="G4" s="58">
        <f>F4/F6</f>
        <v>0.82869999999999999</v>
      </c>
      <c r="I4" s="54" t="s">
        <v>92</v>
      </c>
      <c r="J4" s="57">
        <f>J6-J3-J5</f>
        <v>266812</v>
      </c>
      <c r="K4" s="58">
        <f>J4/J6</f>
        <v>0.84850000000000003</v>
      </c>
    </row>
    <row r="5" spans="1:11" x14ac:dyDescent="0.2">
      <c r="A5" s="54" t="s">
        <v>93</v>
      </c>
      <c r="B5" s="52">
        <v>0</v>
      </c>
      <c r="C5" s="59">
        <f>B5/B6</f>
        <v>0</v>
      </c>
      <c r="E5" s="54" t="s">
        <v>93</v>
      </c>
      <c r="F5" s="52">
        <v>2380</v>
      </c>
      <c r="G5" s="59">
        <f>F5/F6</f>
        <v>5.0000000000000001E-4</v>
      </c>
      <c r="I5" s="54" t="s">
        <v>93</v>
      </c>
      <c r="J5" s="52">
        <v>235</v>
      </c>
      <c r="K5" s="59">
        <f>J5/J6</f>
        <v>6.9999999999999999E-4</v>
      </c>
    </row>
    <row r="6" spans="1:11" x14ac:dyDescent="0.2">
      <c r="A6" s="54"/>
      <c r="B6" s="57">
        <v>6060</v>
      </c>
      <c r="C6" s="58">
        <f>SUM(C3:C5)</f>
        <v>1</v>
      </c>
      <c r="E6" s="54"/>
      <c r="F6" s="57">
        <v>5227476</v>
      </c>
      <c r="G6" s="58">
        <f>SUM(G3:G5)</f>
        <v>1</v>
      </c>
      <c r="I6" s="54"/>
      <c r="J6" s="57">
        <v>314447</v>
      </c>
      <c r="K6" s="58">
        <f>SUM(K3:K5)</f>
        <v>0.99990000000000001</v>
      </c>
    </row>
    <row r="7" spans="1:11" x14ac:dyDescent="0.2">
      <c r="A7" s="54"/>
      <c r="B7" s="57"/>
      <c r="C7" s="56"/>
      <c r="E7" s="54"/>
      <c r="F7" s="57"/>
      <c r="G7" s="56"/>
      <c r="I7" s="54"/>
      <c r="J7" s="57"/>
      <c r="K7" s="56"/>
    </row>
    <row r="8" spans="1:11" x14ac:dyDescent="0.2">
      <c r="A8" s="60" t="s">
        <v>96</v>
      </c>
      <c r="B8" s="52">
        <v>0</v>
      </c>
      <c r="C8" s="61"/>
      <c r="E8" s="60" t="s">
        <v>96</v>
      </c>
      <c r="F8" s="52">
        <v>78847</v>
      </c>
      <c r="G8" s="61"/>
      <c r="I8" s="60" t="s">
        <v>96</v>
      </c>
      <c r="J8" s="52">
        <v>0</v>
      </c>
      <c r="K8" s="61"/>
    </row>
    <row r="9" spans="1:11" x14ac:dyDescent="0.2">
      <c r="B9" s="51"/>
    </row>
    <row r="10" spans="1:11" x14ac:dyDescent="0.2">
      <c r="B10" s="51"/>
    </row>
    <row r="11" spans="1:11" x14ac:dyDescent="0.2">
      <c r="A11" s="53"/>
      <c r="B11" s="66" t="s">
        <v>94</v>
      </c>
      <c r="C11" s="67"/>
      <c r="E11" s="53"/>
      <c r="F11" s="66" t="s">
        <v>99</v>
      </c>
      <c r="G11" s="67"/>
      <c r="I11" s="53"/>
      <c r="J11" s="66">
        <v>9004</v>
      </c>
      <c r="K11" s="67"/>
    </row>
    <row r="12" spans="1:11" x14ac:dyDescent="0.2">
      <c r="A12" s="54"/>
      <c r="B12" s="55"/>
      <c r="C12" s="56" t="s">
        <v>21</v>
      </c>
      <c r="E12" s="54"/>
      <c r="F12" s="55"/>
      <c r="G12" s="56" t="s">
        <v>21</v>
      </c>
      <c r="I12" s="54"/>
      <c r="J12" s="55"/>
      <c r="K12" s="56" t="s">
        <v>21</v>
      </c>
    </row>
    <row r="13" spans="1:11" x14ac:dyDescent="0.2">
      <c r="A13" s="54" t="s">
        <v>91</v>
      </c>
      <c r="B13" s="57">
        <f>390137+340022+32628</f>
        <v>762787</v>
      </c>
      <c r="C13" s="58">
        <f>B13/B16</f>
        <v>0.17749999999999999</v>
      </c>
      <c r="E13" s="54" t="s">
        <v>91</v>
      </c>
      <c r="F13" s="57">
        <f>358848+416044+32872</f>
        <v>807764</v>
      </c>
      <c r="G13" s="58">
        <f>F13/F16</f>
        <v>0.17399999999999999</v>
      </c>
      <c r="I13" s="54" t="s">
        <v>91</v>
      </c>
      <c r="J13" s="57">
        <v>0</v>
      </c>
      <c r="K13" s="58">
        <f>J13/J16</f>
        <v>0</v>
      </c>
    </row>
    <row r="14" spans="1:11" x14ac:dyDescent="0.2">
      <c r="A14" s="54" t="s">
        <v>92</v>
      </c>
      <c r="B14" s="57">
        <f>B16-B13-B15</f>
        <v>3531201</v>
      </c>
      <c r="C14" s="58">
        <f>B14/B16</f>
        <v>0.82189999999999996</v>
      </c>
      <c r="E14" s="54" t="s">
        <v>92</v>
      </c>
      <c r="F14" s="57">
        <f>F16-F13-F15</f>
        <v>3833807</v>
      </c>
      <c r="G14" s="58">
        <f>F14/F16</f>
        <v>0.8256</v>
      </c>
      <c r="I14" s="54" t="s">
        <v>92</v>
      </c>
      <c r="J14" s="57">
        <f>J16-J13-J15</f>
        <v>81759</v>
      </c>
      <c r="K14" s="58">
        <f>J14/J16</f>
        <v>1</v>
      </c>
    </row>
    <row r="15" spans="1:11" x14ac:dyDescent="0.2">
      <c r="A15" s="54" t="s">
        <v>93</v>
      </c>
      <c r="B15" s="52">
        <v>2221</v>
      </c>
      <c r="C15" s="59">
        <f>B15/B16</f>
        <v>5.0000000000000001E-4</v>
      </c>
      <c r="E15" s="54" t="s">
        <v>93</v>
      </c>
      <c r="F15" s="52">
        <v>2028</v>
      </c>
      <c r="G15" s="59">
        <f>F15/F16</f>
        <v>4.0000000000000002E-4</v>
      </c>
      <c r="I15" s="54" t="s">
        <v>93</v>
      </c>
      <c r="J15" s="52">
        <v>0</v>
      </c>
      <c r="K15" s="59">
        <f>J15/J16</f>
        <v>0</v>
      </c>
    </row>
    <row r="16" spans="1:11" x14ac:dyDescent="0.2">
      <c r="A16" s="54"/>
      <c r="B16" s="57">
        <v>4296209</v>
      </c>
      <c r="C16" s="58">
        <f>SUM(C13:C15)</f>
        <v>0.99990000000000001</v>
      </c>
      <c r="E16" s="54"/>
      <c r="F16" s="57">
        <v>4643599</v>
      </c>
      <c r="G16" s="58">
        <f>SUM(G13:G15)</f>
        <v>1</v>
      </c>
      <c r="I16" s="54"/>
      <c r="J16" s="57">
        <v>81759</v>
      </c>
      <c r="K16" s="58">
        <f>SUM(K13:K15)</f>
        <v>1</v>
      </c>
    </row>
    <row r="17" spans="1:11" x14ac:dyDescent="0.2">
      <c r="A17" s="54"/>
      <c r="B17" s="57"/>
      <c r="C17" s="56"/>
      <c r="E17" s="54"/>
      <c r="F17" s="57"/>
      <c r="G17" s="56"/>
      <c r="I17" s="54"/>
      <c r="J17" s="57"/>
      <c r="K17" s="56"/>
    </row>
    <row r="18" spans="1:11" x14ac:dyDescent="0.2">
      <c r="A18" s="60" t="s">
        <v>96</v>
      </c>
      <c r="B18" s="52">
        <v>64544</v>
      </c>
      <c r="C18" s="61"/>
      <c r="E18" s="60" t="s">
        <v>96</v>
      </c>
      <c r="F18" s="52">
        <v>105603</v>
      </c>
      <c r="G18" s="61"/>
      <c r="I18" s="60" t="s">
        <v>96</v>
      </c>
      <c r="J18" s="52">
        <v>319</v>
      </c>
      <c r="K18" s="61"/>
    </row>
    <row r="19" spans="1:11" x14ac:dyDescent="0.2">
      <c r="B19" s="51"/>
    </row>
    <row r="20" spans="1:11" x14ac:dyDescent="0.2">
      <c r="B20" s="51"/>
    </row>
    <row r="21" spans="1:11" x14ac:dyDescent="0.2">
      <c r="A21" s="53"/>
      <c r="B21" s="66" t="s">
        <v>95</v>
      </c>
      <c r="C21" s="67"/>
      <c r="E21" s="53"/>
      <c r="F21" s="66" t="s">
        <v>100</v>
      </c>
      <c r="G21" s="67"/>
      <c r="I21" s="53"/>
      <c r="J21" s="66">
        <v>9101</v>
      </c>
      <c r="K21" s="67"/>
    </row>
    <row r="22" spans="1:11" x14ac:dyDescent="0.2">
      <c r="A22" s="54"/>
      <c r="B22" s="55"/>
      <c r="C22" s="56" t="s">
        <v>21</v>
      </c>
      <c r="E22" s="54"/>
      <c r="F22" s="55"/>
      <c r="G22" s="56" t="s">
        <v>21</v>
      </c>
      <c r="I22" s="54"/>
      <c r="J22" s="55"/>
      <c r="K22" s="56" t="s">
        <v>21</v>
      </c>
    </row>
    <row r="23" spans="1:11" x14ac:dyDescent="0.2">
      <c r="A23" s="54" t="s">
        <v>91</v>
      </c>
      <c r="B23" s="57">
        <f>885622+752742+71040</f>
        <v>1709404</v>
      </c>
      <c r="C23" s="58">
        <f>B23/B26</f>
        <v>0.1459</v>
      </c>
      <c r="E23" s="54" t="s">
        <v>91</v>
      </c>
      <c r="F23" s="57">
        <f>358112+518245+34108</f>
        <v>910465</v>
      </c>
      <c r="G23" s="58">
        <f>F23/F26</f>
        <v>0.18490000000000001</v>
      </c>
      <c r="I23" s="54" t="s">
        <v>91</v>
      </c>
      <c r="J23" s="57">
        <v>48941</v>
      </c>
      <c r="K23" s="58">
        <f>J23/J26</f>
        <v>6.7199999999999996E-2</v>
      </c>
    </row>
    <row r="24" spans="1:11" x14ac:dyDescent="0.2">
      <c r="A24" s="54" t="s">
        <v>92</v>
      </c>
      <c r="B24" s="57">
        <f>B26-B23-B25</f>
        <v>10002838</v>
      </c>
      <c r="C24" s="58">
        <f>B24/B26</f>
        <v>0.85360000000000003</v>
      </c>
      <c r="E24" s="54" t="s">
        <v>92</v>
      </c>
      <c r="F24" s="57">
        <f>F26-F23-F25</f>
        <v>4012358</v>
      </c>
      <c r="G24" s="58">
        <f>F24/F26</f>
        <v>0.81469999999999998</v>
      </c>
      <c r="I24" s="54" t="s">
        <v>92</v>
      </c>
      <c r="J24" s="57">
        <f>J26-J23-J25</f>
        <v>679330</v>
      </c>
      <c r="K24" s="58">
        <f>J24/J26</f>
        <v>0.93269999999999997</v>
      </c>
    </row>
    <row r="25" spans="1:11" x14ac:dyDescent="0.2">
      <c r="A25" s="54" t="s">
        <v>93</v>
      </c>
      <c r="B25" s="52">
        <v>5778</v>
      </c>
      <c r="C25" s="59">
        <f>B25/B26</f>
        <v>5.0000000000000001E-4</v>
      </c>
      <c r="E25" s="54" t="s">
        <v>93</v>
      </c>
      <c r="F25" s="52">
        <v>2205</v>
      </c>
      <c r="G25" s="59">
        <f>F25/F26</f>
        <v>4.0000000000000002E-4</v>
      </c>
      <c r="I25" s="54" t="s">
        <v>93</v>
      </c>
      <c r="J25" s="52">
        <v>81</v>
      </c>
      <c r="K25" s="59">
        <f>J25/J26</f>
        <v>1E-4</v>
      </c>
    </row>
    <row r="26" spans="1:11" x14ac:dyDescent="0.2">
      <c r="A26" s="54"/>
      <c r="B26" s="57">
        <v>11718020</v>
      </c>
      <c r="C26" s="58">
        <f>SUM(C23:C25)</f>
        <v>1</v>
      </c>
      <c r="E26" s="54"/>
      <c r="F26" s="57">
        <v>4925028</v>
      </c>
      <c r="G26" s="58">
        <f>SUM(G23:G25)</f>
        <v>1</v>
      </c>
      <c r="I26" s="54"/>
      <c r="J26" s="57">
        <v>728352</v>
      </c>
      <c r="K26" s="58">
        <f>SUM(K23:K25)</f>
        <v>1</v>
      </c>
    </row>
    <row r="27" spans="1:11" x14ac:dyDescent="0.2">
      <c r="A27" s="54"/>
      <c r="B27" s="57"/>
      <c r="C27" s="56"/>
      <c r="E27" s="54"/>
      <c r="F27" s="57"/>
      <c r="G27" s="56"/>
      <c r="I27" s="54"/>
      <c r="J27" s="57"/>
      <c r="K27" s="56"/>
    </row>
    <row r="28" spans="1:11" x14ac:dyDescent="0.2">
      <c r="A28" s="60" t="s">
        <v>96</v>
      </c>
      <c r="B28" s="52">
        <v>182917</v>
      </c>
      <c r="C28" s="61"/>
      <c r="E28" s="60" t="s">
        <v>96</v>
      </c>
      <c r="F28" s="52">
        <v>82079</v>
      </c>
      <c r="G28" s="61"/>
      <c r="I28" s="60" t="s">
        <v>96</v>
      </c>
      <c r="J28" s="52">
        <v>0</v>
      </c>
      <c r="K28" s="61"/>
    </row>
    <row r="32" spans="1:11" x14ac:dyDescent="0.2">
      <c r="A32" s="53"/>
      <c r="B32" s="66" t="s">
        <v>97</v>
      </c>
      <c r="C32" s="67"/>
      <c r="E32" s="53"/>
      <c r="F32" s="66" t="s">
        <v>101</v>
      </c>
      <c r="G32" s="67"/>
      <c r="I32" s="53"/>
      <c r="J32" s="66">
        <v>9106</v>
      </c>
      <c r="K32" s="67"/>
    </row>
    <row r="33" spans="1:11" x14ac:dyDescent="0.2">
      <c r="A33" s="54"/>
      <c r="B33" s="55"/>
      <c r="C33" s="56" t="s">
        <v>21</v>
      </c>
      <c r="E33" s="54"/>
      <c r="F33" s="55"/>
      <c r="G33" s="56" t="s">
        <v>21</v>
      </c>
      <c r="I33" s="54"/>
      <c r="J33" s="55"/>
      <c r="K33" s="56" t="s">
        <v>21</v>
      </c>
    </row>
    <row r="34" spans="1:11" x14ac:dyDescent="0.2">
      <c r="A34" s="54" t="s">
        <v>91</v>
      </c>
      <c r="B34" s="57">
        <f>290670+355166+28476</f>
        <v>674312</v>
      </c>
      <c r="C34" s="58">
        <f>B34/B37</f>
        <v>0.15759999999999999</v>
      </c>
      <c r="E34" s="54" t="s">
        <v>91</v>
      </c>
      <c r="F34" s="57">
        <f>369570+486044+36187</f>
        <v>891801</v>
      </c>
      <c r="G34" s="58">
        <f>F34/F37</f>
        <v>0.1754</v>
      </c>
      <c r="I34" s="54" t="s">
        <v>91</v>
      </c>
      <c r="J34" s="57">
        <v>42794</v>
      </c>
      <c r="K34" s="58">
        <f>J34/J37</f>
        <v>0.17249999999999999</v>
      </c>
    </row>
    <row r="35" spans="1:11" x14ac:dyDescent="0.2">
      <c r="A35" s="54" t="s">
        <v>92</v>
      </c>
      <c r="B35" s="57">
        <f>B37-B34-B36</f>
        <v>3603075</v>
      </c>
      <c r="C35" s="58">
        <f>B35/B37</f>
        <v>0.84199999999999997</v>
      </c>
      <c r="E35" s="54" t="s">
        <v>92</v>
      </c>
      <c r="F35" s="57">
        <f>F37-F34-F36</f>
        <v>4190104</v>
      </c>
      <c r="G35" s="58">
        <f>F35/F37</f>
        <v>0.82420000000000004</v>
      </c>
      <c r="I35" s="54" t="s">
        <v>92</v>
      </c>
      <c r="J35" s="57">
        <f>J37-J34-J36</f>
        <v>205134</v>
      </c>
      <c r="K35" s="58">
        <f>J35/J37</f>
        <v>0.82699999999999996</v>
      </c>
    </row>
    <row r="36" spans="1:11" x14ac:dyDescent="0.2">
      <c r="A36" s="54" t="s">
        <v>93</v>
      </c>
      <c r="B36" s="52">
        <v>1736</v>
      </c>
      <c r="C36" s="59">
        <f>B36/B37</f>
        <v>4.0000000000000002E-4</v>
      </c>
      <c r="E36" s="54" t="s">
        <v>93</v>
      </c>
      <c r="F36" s="52">
        <v>2224</v>
      </c>
      <c r="G36" s="59">
        <f>F36/F37</f>
        <v>4.0000000000000002E-4</v>
      </c>
      <c r="I36" s="54" t="s">
        <v>93</v>
      </c>
      <c r="J36" s="52">
        <v>118</v>
      </c>
      <c r="K36" s="59">
        <f>J36/J37</f>
        <v>5.0000000000000001E-4</v>
      </c>
    </row>
    <row r="37" spans="1:11" x14ac:dyDescent="0.2">
      <c r="A37" s="54"/>
      <c r="B37" s="57">
        <v>4279123</v>
      </c>
      <c r="C37" s="58">
        <f>SUM(C34:C36)</f>
        <v>1</v>
      </c>
      <c r="E37" s="54"/>
      <c r="F37" s="57">
        <v>5084129</v>
      </c>
      <c r="G37" s="58">
        <f>SUM(G34:G36)</f>
        <v>1</v>
      </c>
      <c r="I37" s="54"/>
      <c r="J37" s="57">
        <v>248046</v>
      </c>
      <c r="K37" s="58">
        <f>SUM(K34:K36)</f>
        <v>1</v>
      </c>
    </row>
    <row r="38" spans="1:11" x14ac:dyDescent="0.2">
      <c r="A38" s="54"/>
      <c r="B38" s="57"/>
      <c r="C38" s="56"/>
      <c r="E38" s="54"/>
      <c r="F38" s="57"/>
      <c r="G38" s="56"/>
      <c r="I38" s="54"/>
      <c r="J38" s="57"/>
      <c r="K38" s="56"/>
    </row>
    <row r="39" spans="1:11" x14ac:dyDescent="0.2">
      <c r="A39" s="60" t="s">
        <v>96</v>
      </c>
      <c r="B39" s="52">
        <v>91411</v>
      </c>
      <c r="C39" s="61"/>
      <c r="E39" s="60" t="s">
        <v>96</v>
      </c>
      <c r="F39" s="52">
        <v>57680</v>
      </c>
      <c r="G39" s="61"/>
      <c r="I39" s="60" t="s">
        <v>96</v>
      </c>
      <c r="J39" s="52">
        <v>0</v>
      </c>
      <c r="K39" s="61"/>
    </row>
    <row r="43" spans="1:11" x14ac:dyDescent="0.2">
      <c r="A43" s="53"/>
      <c r="B43" s="66" t="s">
        <v>103</v>
      </c>
      <c r="C43" s="67"/>
      <c r="E43" s="53"/>
      <c r="F43" s="66" t="s">
        <v>102</v>
      </c>
      <c r="G43" s="67"/>
    </row>
    <row r="44" spans="1:11" x14ac:dyDescent="0.2">
      <c r="A44" s="54"/>
      <c r="B44" s="55"/>
      <c r="C44" s="56" t="s">
        <v>21</v>
      </c>
      <c r="E44" s="54"/>
      <c r="F44" s="55"/>
      <c r="G44" s="56" t="s">
        <v>21</v>
      </c>
    </row>
    <row r="45" spans="1:11" x14ac:dyDescent="0.2">
      <c r="A45" s="54" t="s">
        <v>91</v>
      </c>
      <c r="B45" s="57">
        <f>89491+236814+7715</f>
        <v>334020</v>
      </c>
      <c r="C45" s="58">
        <f>B45/B48</f>
        <v>0.20080000000000001</v>
      </c>
      <c r="E45" s="54" t="s">
        <v>91</v>
      </c>
      <c r="F45" s="57">
        <f>388862+428337+35959</f>
        <v>853158</v>
      </c>
      <c r="G45" s="58">
        <f>F45/F48</f>
        <v>0.1676</v>
      </c>
    </row>
    <row r="46" spans="1:11" x14ac:dyDescent="0.2">
      <c r="A46" s="54" t="s">
        <v>92</v>
      </c>
      <c r="B46" s="57">
        <f>B48-B45-B47</f>
        <v>1329507</v>
      </c>
      <c r="C46" s="58">
        <f>B46/B48</f>
        <v>0.79910000000000003</v>
      </c>
      <c r="E46" s="54" t="s">
        <v>92</v>
      </c>
      <c r="F46" s="57">
        <f>F48-F45-F47</f>
        <v>4234964</v>
      </c>
      <c r="G46" s="58">
        <f>F46/F48</f>
        <v>0.83189999999999997</v>
      </c>
    </row>
    <row r="47" spans="1:11" x14ac:dyDescent="0.2">
      <c r="A47" s="54" t="s">
        <v>93</v>
      </c>
      <c r="B47" s="52">
        <v>317</v>
      </c>
      <c r="C47" s="59">
        <f>B47/B48</f>
        <v>2.0000000000000001E-4</v>
      </c>
      <c r="E47" s="54" t="s">
        <v>93</v>
      </c>
      <c r="F47" s="52">
        <v>2486</v>
      </c>
      <c r="G47" s="59">
        <f>F47/F48</f>
        <v>5.0000000000000001E-4</v>
      </c>
    </row>
    <row r="48" spans="1:11" x14ac:dyDescent="0.2">
      <c r="A48" s="54"/>
      <c r="B48" s="57">
        <v>1663844</v>
      </c>
      <c r="C48" s="58">
        <f>SUM(C45:C47)</f>
        <v>1.0001</v>
      </c>
      <c r="E48" s="54"/>
      <c r="F48" s="57">
        <v>5090608</v>
      </c>
      <c r="G48" s="58">
        <f>SUM(G45:G47)</f>
        <v>1</v>
      </c>
    </row>
    <row r="49" spans="1:7" x14ac:dyDescent="0.2">
      <c r="A49" s="54"/>
      <c r="B49" s="57"/>
      <c r="C49" s="56"/>
      <c r="E49" s="54"/>
      <c r="F49" s="57"/>
      <c r="G49" s="56"/>
    </row>
    <row r="50" spans="1:7" x14ac:dyDescent="0.2">
      <c r="A50" s="60" t="s">
        <v>96</v>
      </c>
      <c r="B50" s="52">
        <v>45399</v>
      </c>
      <c r="C50" s="61"/>
      <c r="E50" s="60" t="s">
        <v>96</v>
      </c>
      <c r="F50" s="52">
        <v>102715</v>
      </c>
      <c r="G50" s="61"/>
    </row>
  </sheetData>
  <mergeCells count="14">
    <mergeCell ref="J1:K1"/>
    <mergeCell ref="J11:K11"/>
    <mergeCell ref="J21:K21"/>
    <mergeCell ref="J32:K32"/>
    <mergeCell ref="B1:C1"/>
    <mergeCell ref="B11:C11"/>
    <mergeCell ref="B21:C21"/>
    <mergeCell ref="B32:C32"/>
    <mergeCell ref="B43:C43"/>
    <mergeCell ref="F1:G1"/>
    <mergeCell ref="F11:G11"/>
    <mergeCell ref="F21:G21"/>
    <mergeCell ref="F32:G32"/>
    <mergeCell ref="F43:G43"/>
  </mergeCells>
  <printOptions horizontalCentered="1" gridLines="1"/>
  <pageMargins left="0.45" right="0.45" top="0.5" bottom="0.5" header="0.3" footer="0.3"/>
  <pageSetup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opLeftCell="A13" workbookViewId="0">
      <selection activeCell="C11" sqref="C11"/>
    </sheetView>
  </sheetViews>
  <sheetFormatPr defaultRowHeight="15" x14ac:dyDescent="0.2"/>
  <cols>
    <col min="1" max="1" width="49.5703125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1.42578125" style="11" bestFit="1" customWidth="1"/>
    <col min="9" max="16384" width="9.140625" style="11"/>
  </cols>
  <sheetData>
    <row r="1" spans="1:8" ht="15.75" x14ac:dyDescent="0.25">
      <c r="A1" s="69" t="s">
        <v>17</v>
      </c>
      <c r="B1" s="70"/>
      <c r="C1" s="70"/>
      <c r="D1" s="70"/>
      <c r="E1" s="70"/>
      <c r="F1" s="70"/>
      <c r="G1" s="70"/>
      <c r="H1" s="71"/>
    </row>
    <row r="2" spans="1:8" ht="15.75" x14ac:dyDescent="0.25">
      <c r="A2" s="72" t="s">
        <v>18</v>
      </c>
      <c r="B2" s="68"/>
      <c r="C2" s="68"/>
      <c r="D2" s="68"/>
      <c r="E2" s="68"/>
      <c r="F2" s="68"/>
      <c r="G2" s="68"/>
      <c r="H2" s="73"/>
    </row>
    <row r="3" spans="1:8" ht="15.75" x14ac:dyDescent="0.25">
      <c r="A3" s="72" t="s">
        <v>108</v>
      </c>
      <c r="B3" s="68"/>
      <c r="C3" s="68"/>
      <c r="D3" s="68"/>
      <c r="E3" s="68"/>
      <c r="F3" s="68"/>
      <c r="G3" s="68"/>
      <c r="H3" s="73"/>
    </row>
    <row r="4" spans="1:8" ht="15.75" x14ac:dyDescent="0.25">
      <c r="A4" s="72" t="s">
        <v>49</v>
      </c>
      <c r="B4" s="68"/>
      <c r="C4" s="68"/>
      <c r="D4" s="68"/>
      <c r="E4" s="68"/>
      <c r="F4" s="68"/>
      <c r="G4" s="68"/>
      <c r="H4" s="73"/>
    </row>
    <row r="5" spans="1:8" x14ac:dyDescent="0.2">
      <c r="A5" s="18"/>
      <c r="B5" s="19"/>
      <c r="C5" s="19"/>
      <c r="D5" s="19"/>
      <c r="E5" s="19"/>
      <c r="F5" s="19"/>
      <c r="G5" s="19"/>
      <c r="H5" s="20"/>
    </row>
    <row r="6" spans="1:8" ht="15.75" x14ac:dyDescent="0.25">
      <c r="A6" s="21" t="s">
        <v>19</v>
      </c>
      <c r="B6" s="16" t="s">
        <v>20</v>
      </c>
      <c r="C6" s="16" t="s">
        <v>21</v>
      </c>
      <c r="D6" s="16" t="s">
        <v>22</v>
      </c>
      <c r="E6" s="16" t="s">
        <v>21</v>
      </c>
      <c r="F6" s="16" t="s">
        <v>23</v>
      </c>
      <c r="G6" s="16" t="s">
        <v>21</v>
      </c>
      <c r="H6" s="20"/>
    </row>
    <row r="7" spans="1:8" x14ac:dyDescent="0.2">
      <c r="A7" s="18"/>
      <c r="B7" s="19"/>
      <c r="C7" s="19"/>
      <c r="D7" s="19"/>
      <c r="E7" s="19"/>
      <c r="F7" s="19"/>
      <c r="G7" s="19"/>
      <c r="H7" s="20"/>
    </row>
    <row r="8" spans="1:8" x14ac:dyDescent="0.2">
      <c r="A8" s="18" t="s">
        <v>24</v>
      </c>
      <c r="B8" s="22">
        <v>0</v>
      </c>
      <c r="C8" s="23" t="e">
        <f>B8/B12</f>
        <v>#DIV/0!</v>
      </c>
      <c r="D8" s="22">
        <v>9153791</v>
      </c>
      <c r="E8" s="23">
        <v>0.1658</v>
      </c>
      <c r="F8" s="22">
        <v>3111699948</v>
      </c>
      <c r="G8" s="23">
        <v>0.13270000000000001</v>
      </c>
      <c r="H8" s="20"/>
    </row>
    <row r="9" spans="1:8" x14ac:dyDescent="0.2">
      <c r="A9" s="18" t="s">
        <v>25</v>
      </c>
      <c r="B9" s="22">
        <v>0</v>
      </c>
      <c r="C9" s="23" t="e">
        <f>B9/B12</f>
        <v>#DIV/0!</v>
      </c>
      <c r="D9" s="22">
        <v>46021963</v>
      </c>
      <c r="E9" s="23">
        <v>0.83379999999999999</v>
      </c>
      <c r="F9" s="22">
        <v>20281295747</v>
      </c>
      <c r="G9" s="23">
        <v>0.86460000000000004</v>
      </c>
      <c r="H9" s="20"/>
    </row>
    <row r="10" spans="1:8" x14ac:dyDescent="0.2">
      <c r="A10" s="18" t="s">
        <v>26</v>
      </c>
      <c r="B10" s="22">
        <v>0</v>
      </c>
      <c r="C10" s="23" t="e">
        <f>B10/B12</f>
        <v>#DIV/0!</v>
      </c>
      <c r="D10" s="22">
        <v>21901</v>
      </c>
      <c r="E10" s="23">
        <v>4.0000000000000002E-4</v>
      </c>
      <c r="F10" s="22">
        <v>9838319</v>
      </c>
      <c r="G10" s="23">
        <v>4.0000000000000002E-4</v>
      </c>
      <c r="H10" s="20"/>
    </row>
    <row r="11" spans="1:8" x14ac:dyDescent="0.2">
      <c r="A11" s="18" t="s">
        <v>27</v>
      </c>
      <c r="B11" s="22">
        <v>0</v>
      </c>
      <c r="C11" s="23">
        <v>0</v>
      </c>
      <c r="D11" s="22">
        <v>0</v>
      </c>
      <c r="E11" s="23">
        <v>0</v>
      </c>
      <c r="F11" s="22">
        <v>54160189</v>
      </c>
      <c r="G11" s="23">
        <v>2.3E-3</v>
      </c>
      <c r="H11" s="20"/>
    </row>
    <row r="12" spans="1:8" ht="16.5" thickBot="1" x14ac:dyDescent="0.3">
      <c r="A12" s="24" t="s">
        <v>28</v>
      </c>
      <c r="B12" s="13">
        <f t="shared" ref="B12:G12" si="0">SUM(B8:B11)</f>
        <v>0</v>
      </c>
      <c r="C12" s="14" t="e">
        <f t="shared" si="0"/>
        <v>#DIV/0!</v>
      </c>
      <c r="D12" s="13">
        <f t="shared" si="0"/>
        <v>55197655</v>
      </c>
      <c r="E12" s="14">
        <f>SUM(E8:E11)</f>
        <v>1</v>
      </c>
      <c r="F12" s="13">
        <f t="shared" si="0"/>
        <v>23456994203</v>
      </c>
      <c r="G12" s="14">
        <f t="shared" si="0"/>
        <v>1</v>
      </c>
      <c r="H12" s="25"/>
    </row>
    <row r="13" spans="1:8" x14ac:dyDescent="0.2">
      <c r="A13" s="18"/>
      <c r="B13" s="19"/>
      <c r="C13" s="19"/>
      <c r="D13" s="19"/>
      <c r="E13" s="19"/>
      <c r="F13" s="26"/>
      <c r="G13" s="23"/>
      <c r="H13" s="20"/>
    </row>
    <row r="14" spans="1:8" ht="15.75" x14ac:dyDescent="0.25">
      <c r="A14" s="21" t="s">
        <v>29</v>
      </c>
      <c r="B14" s="68" t="s">
        <v>30</v>
      </c>
      <c r="C14" s="68"/>
      <c r="D14" s="68"/>
      <c r="E14" s="68"/>
      <c r="F14" s="68"/>
      <c r="G14" s="27"/>
      <c r="H14" s="17" t="s">
        <v>28</v>
      </c>
    </row>
    <row r="15" spans="1:8" ht="15.75" x14ac:dyDescent="0.25">
      <c r="A15" s="21"/>
      <c r="B15" s="16" t="s">
        <v>20</v>
      </c>
      <c r="C15" s="27"/>
      <c r="D15" s="16" t="s">
        <v>22</v>
      </c>
      <c r="E15" s="27"/>
      <c r="F15" s="16" t="s">
        <v>23</v>
      </c>
      <c r="G15" s="27"/>
      <c r="H15" s="17" t="s">
        <v>31</v>
      </c>
    </row>
    <row r="16" spans="1:8" x14ac:dyDescent="0.2">
      <c r="A16" s="18"/>
      <c r="B16" s="19"/>
      <c r="C16" s="19"/>
      <c r="D16" s="19"/>
      <c r="E16" s="19"/>
      <c r="F16" s="19"/>
      <c r="G16" s="19"/>
      <c r="H16" s="20"/>
    </row>
    <row r="17" spans="1:8" x14ac:dyDescent="0.2">
      <c r="A17" s="18" t="s">
        <v>32</v>
      </c>
      <c r="B17" s="22">
        <v>0</v>
      </c>
      <c r="C17" s="19"/>
      <c r="D17" s="22">
        <v>3929</v>
      </c>
      <c r="E17" s="19"/>
      <c r="F17" s="22">
        <v>4602</v>
      </c>
      <c r="G17" s="19"/>
      <c r="H17" s="28">
        <v>0</v>
      </c>
    </row>
    <row r="18" spans="1:8" x14ac:dyDescent="0.2">
      <c r="A18" s="18" t="s">
        <v>33</v>
      </c>
      <c r="B18" s="22">
        <v>0</v>
      </c>
      <c r="C18" s="19"/>
      <c r="D18" s="22">
        <v>842</v>
      </c>
      <c r="E18" s="19"/>
      <c r="F18" s="22">
        <v>937</v>
      </c>
      <c r="G18" s="19"/>
      <c r="H18" s="28">
        <v>0</v>
      </c>
    </row>
    <row r="19" spans="1:8" x14ac:dyDescent="0.2">
      <c r="A19" s="18" t="s">
        <v>34</v>
      </c>
      <c r="B19" s="22">
        <v>0</v>
      </c>
      <c r="C19" s="19"/>
      <c r="D19" s="22">
        <v>428</v>
      </c>
      <c r="E19" s="19"/>
      <c r="F19" s="22">
        <v>183</v>
      </c>
      <c r="G19" s="19"/>
      <c r="H19" s="28">
        <v>0</v>
      </c>
    </row>
    <row r="20" spans="1:8" x14ac:dyDescent="0.2">
      <c r="A20" s="18" t="s">
        <v>35</v>
      </c>
      <c r="B20" s="22">
        <v>0</v>
      </c>
      <c r="C20" s="19"/>
      <c r="D20" s="22">
        <v>487</v>
      </c>
      <c r="E20" s="19"/>
      <c r="F20" s="22">
        <v>551</v>
      </c>
      <c r="G20" s="19"/>
      <c r="H20" s="28">
        <v>0</v>
      </c>
    </row>
    <row r="21" spans="1:8" ht="15.75" x14ac:dyDescent="0.25">
      <c r="A21" s="18" t="s">
        <v>36</v>
      </c>
      <c r="B21" s="22">
        <v>0</v>
      </c>
      <c r="C21" s="19"/>
      <c r="D21" s="22">
        <v>399</v>
      </c>
      <c r="E21" s="19"/>
      <c r="F21" s="22">
        <v>235</v>
      </c>
      <c r="G21" s="34" t="s">
        <v>51</v>
      </c>
      <c r="H21" s="28">
        <v>0</v>
      </c>
    </row>
    <row r="22" spans="1:8" x14ac:dyDescent="0.2">
      <c r="A22" s="18" t="s">
        <v>37</v>
      </c>
      <c r="B22" s="22">
        <v>0</v>
      </c>
      <c r="C22" s="19"/>
      <c r="D22" s="22">
        <v>543</v>
      </c>
      <c r="E22" s="19"/>
      <c r="F22" s="22">
        <v>487</v>
      </c>
      <c r="G22" s="19"/>
      <c r="H22" s="28">
        <v>0</v>
      </c>
    </row>
    <row r="23" spans="1:8" x14ac:dyDescent="0.2">
      <c r="A23" s="18" t="s">
        <v>38</v>
      </c>
      <c r="B23" s="22">
        <v>0</v>
      </c>
      <c r="C23" s="19"/>
      <c r="D23" s="22">
        <v>775</v>
      </c>
      <c r="E23" s="19"/>
      <c r="F23" s="22">
        <v>908</v>
      </c>
      <c r="G23" s="19"/>
      <c r="H23" s="28">
        <v>0</v>
      </c>
    </row>
    <row r="24" spans="1:8" x14ac:dyDescent="0.2">
      <c r="A24" s="18" t="s">
        <v>39</v>
      </c>
      <c r="B24" s="22">
        <v>0</v>
      </c>
      <c r="C24" s="19"/>
      <c r="D24" s="22">
        <v>210</v>
      </c>
      <c r="E24" s="19"/>
      <c r="F24" s="22">
        <v>192</v>
      </c>
      <c r="G24" s="19"/>
      <c r="H24" s="28">
        <v>0</v>
      </c>
    </row>
    <row r="25" spans="1:8" x14ac:dyDescent="0.2">
      <c r="A25" s="18"/>
      <c r="B25" s="22"/>
      <c r="C25" s="19"/>
      <c r="D25" s="22"/>
      <c r="E25" s="19"/>
      <c r="F25" s="22"/>
      <c r="G25" s="19"/>
      <c r="H25" s="28"/>
    </row>
    <row r="26" spans="1:8" ht="16.5" thickBot="1" x14ac:dyDescent="0.3">
      <c r="A26" s="24" t="s">
        <v>40</v>
      </c>
      <c r="B26" s="13">
        <f>SUM(B17:B25)</f>
        <v>0</v>
      </c>
      <c r="C26" s="12"/>
      <c r="D26" s="13">
        <f>SUM(D17:D25)</f>
        <v>7613</v>
      </c>
      <c r="E26" s="12"/>
      <c r="F26" s="13">
        <f>SUM(F17:F25)</f>
        <v>8095</v>
      </c>
      <c r="G26" s="12"/>
      <c r="H26" s="29">
        <f>SUM(H17:H25)</f>
        <v>0</v>
      </c>
    </row>
    <row r="27" spans="1:8" x14ac:dyDescent="0.2">
      <c r="A27" s="18"/>
      <c r="B27" s="19"/>
      <c r="C27" s="19"/>
      <c r="D27" s="19"/>
      <c r="E27" s="19"/>
      <c r="F27" s="19"/>
      <c r="G27" s="19"/>
      <c r="H27" s="20"/>
    </row>
    <row r="28" spans="1:8" ht="15.75" x14ac:dyDescent="0.25">
      <c r="A28" s="21" t="s">
        <v>66</v>
      </c>
      <c r="B28" s="19"/>
      <c r="C28" s="19"/>
      <c r="D28" s="19"/>
      <c r="E28" s="19"/>
      <c r="F28" s="19"/>
      <c r="G28" s="19"/>
      <c r="H28" s="20"/>
    </row>
    <row r="29" spans="1:8" x14ac:dyDescent="0.2">
      <c r="A29" s="18" t="s">
        <v>41</v>
      </c>
      <c r="B29" s="22">
        <v>0</v>
      </c>
      <c r="C29" s="22" t="s">
        <v>47</v>
      </c>
      <c r="D29" s="22">
        <v>3383</v>
      </c>
      <c r="E29" s="22"/>
      <c r="F29" s="22">
        <v>3924</v>
      </c>
      <c r="G29" s="22"/>
      <c r="H29" s="28">
        <v>0</v>
      </c>
    </row>
    <row r="30" spans="1:8" x14ac:dyDescent="0.2">
      <c r="A30" s="18" t="s">
        <v>54</v>
      </c>
      <c r="B30" s="22">
        <v>0</v>
      </c>
      <c r="C30" s="22"/>
      <c r="D30" s="22">
        <v>3964</v>
      </c>
      <c r="E30" s="22"/>
      <c r="F30" s="22">
        <v>4955</v>
      </c>
      <c r="G30" s="22"/>
      <c r="H30" s="28">
        <v>0</v>
      </c>
    </row>
    <row r="31" spans="1:8" x14ac:dyDescent="0.2">
      <c r="A31" s="18" t="s">
        <v>42</v>
      </c>
      <c r="B31" s="22">
        <v>0</v>
      </c>
      <c r="C31" s="22"/>
      <c r="D31" s="22">
        <v>5592</v>
      </c>
      <c r="E31" s="22"/>
      <c r="F31" s="22">
        <v>7080</v>
      </c>
      <c r="G31" s="22"/>
      <c r="H31" s="28">
        <v>0</v>
      </c>
    </row>
    <row r="32" spans="1:8" x14ac:dyDescent="0.2">
      <c r="A32" s="18" t="s">
        <v>90</v>
      </c>
      <c r="B32" s="22">
        <v>0</v>
      </c>
      <c r="C32" s="22"/>
      <c r="D32" s="22">
        <v>2965</v>
      </c>
      <c r="E32" s="22"/>
      <c r="F32" s="22">
        <v>3821</v>
      </c>
      <c r="G32" s="22"/>
      <c r="H32" s="28">
        <v>0</v>
      </c>
    </row>
    <row r="33" spans="1:8" ht="15.75" thickBot="1" x14ac:dyDescent="0.25">
      <c r="A33" s="30" t="s">
        <v>84</v>
      </c>
      <c r="B33" s="15" t="s">
        <v>48</v>
      </c>
      <c r="C33" s="15"/>
      <c r="D33" s="15" t="s">
        <v>48</v>
      </c>
      <c r="E33" s="15"/>
      <c r="F33" s="15" t="s">
        <v>48</v>
      </c>
      <c r="G33" s="15"/>
      <c r="H33" s="31" t="s">
        <v>48</v>
      </c>
    </row>
    <row r="34" spans="1:8" x14ac:dyDescent="0.2">
      <c r="A34" s="18"/>
      <c r="B34" s="19"/>
      <c r="C34" s="19"/>
      <c r="D34" s="19"/>
      <c r="E34" s="19"/>
      <c r="F34" s="19"/>
      <c r="G34" s="19"/>
      <c r="H34" s="20"/>
    </row>
    <row r="35" spans="1:8" ht="15.75" x14ac:dyDescent="0.25">
      <c r="A35" s="21" t="s">
        <v>50</v>
      </c>
      <c r="B35" s="19"/>
      <c r="C35" s="19"/>
      <c r="D35" s="19"/>
      <c r="E35" s="19"/>
      <c r="F35" s="19"/>
      <c r="G35" s="19"/>
      <c r="H35" s="20"/>
    </row>
    <row r="36" spans="1:8" x14ac:dyDescent="0.2">
      <c r="A36" s="18" t="s">
        <v>43</v>
      </c>
      <c r="B36" s="22">
        <v>0</v>
      </c>
      <c r="C36" s="22"/>
      <c r="D36" s="22">
        <v>881838</v>
      </c>
      <c r="E36" s="22"/>
      <c r="F36" s="22"/>
      <c r="G36" s="22"/>
      <c r="H36" s="28"/>
    </row>
    <row r="37" spans="1:8" x14ac:dyDescent="0.2">
      <c r="A37" s="18" t="s">
        <v>44</v>
      </c>
      <c r="B37" s="22">
        <v>0</v>
      </c>
      <c r="C37" s="22"/>
      <c r="D37" s="22">
        <v>604184</v>
      </c>
      <c r="E37" s="22"/>
      <c r="F37" s="22"/>
      <c r="G37" s="22"/>
      <c r="H37" s="28"/>
    </row>
    <row r="38" spans="1:8" x14ac:dyDescent="0.2">
      <c r="A38" s="18" t="s">
        <v>45</v>
      </c>
      <c r="B38" s="22">
        <v>0</v>
      </c>
      <c r="C38" s="22"/>
      <c r="D38" s="22">
        <v>942743</v>
      </c>
      <c r="E38" s="22"/>
      <c r="F38" s="22"/>
      <c r="G38" s="22"/>
      <c r="H38" s="28"/>
    </row>
    <row r="39" spans="1:8" x14ac:dyDescent="0.2">
      <c r="A39" s="18" t="s">
        <v>46</v>
      </c>
      <c r="B39" s="22">
        <v>0</v>
      </c>
      <c r="C39" s="22"/>
      <c r="D39" s="22">
        <v>24860</v>
      </c>
      <c r="E39" s="22"/>
      <c r="F39" s="22"/>
      <c r="G39" s="22"/>
      <c r="H39" s="28"/>
    </row>
    <row r="40" spans="1:8" x14ac:dyDescent="0.2">
      <c r="A40" s="18"/>
      <c r="B40" s="19"/>
      <c r="C40" s="19"/>
      <c r="D40" s="19"/>
      <c r="E40" s="19"/>
      <c r="F40" s="19"/>
      <c r="G40" s="19"/>
      <c r="H40" s="20"/>
    </row>
    <row r="41" spans="1:8" ht="16.5" thickBot="1" x14ac:dyDescent="0.3">
      <c r="A41" s="24" t="s">
        <v>28</v>
      </c>
      <c r="B41" s="13">
        <f>SUM(B36:B40)</f>
        <v>0</v>
      </c>
      <c r="C41" s="12" t="s">
        <v>51</v>
      </c>
      <c r="D41" s="13">
        <f>SUM(D36:D40)</f>
        <v>2453625</v>
      </c>
      <c r="E41" s="12"/>
      <c r="F41" s="12"/>
      <c r="G41" s="12"/>
      <c r="H41" s="33"/>
    </row>
    <row r="43" spans="1:8" x14ac:dyDescent="0.2">
      <c r="A43" s="11" t="s">
        <v>59</v>
      </c>
    </row>
    <row r="44" spans="1:8" x14ac:dyDescent="0.2">
      <c r="A44" s="11" t="s">
        <v>58</v>
      </c>
    </row>
    <row r="45" spans="1:8" x14ac:dyDescent="0.2">
      <c r="A45" s="11" t="s">
        <v>61</v>
      </c>
    </row>
    <row r="46" spans="1:8" x14ac:dyDescent="0.2">
      <c r="A46" s="11" t="s">
        <v>62</v>
      </c>
      <c r="B46" s="36">
        <v>0</v>
      </c>
      <c r="D46" s="36">
        <v>822077</v>
      </c>
    </row>
  </sheetData>
  <mergeCells count="5">
    <mergeCell ref="B14:F14"/>
    <mergeCell ref="A1:H1"/>
    <mergeCell ref="A2:H2"/>
    <mergeCell ref="A3:H3"/>
    <mergeCell ref="A4:H4"/>
  </mergeCells>
  <phoneticPr fontId="0" type="noConversion"/>
  <printOptions horizontalCentered="1"/>
  <pageMargins left="0.75" right="0.75" top="1" bottom="1" header="0.5" footer="0.5"/>
  <pageSetup scale="68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opLeftCell="A7" workbookViewId="0">
      <selection activeCell="B40" sqref="B40"/>
    </sheetView>
  </sheetViews>
  <sheetFormatPr defaultRowHeight="15" x14ac:dyDescent="0.2"/>
  <cols>
    <col min="1" max="1" width="49.7109375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1.42578125" style="11" bestFit="1" customWidth="1"/>
    <col min="9" max="16384" width="9.140625" style="11"/>
  </cols>
  <sheetData>
    <row r="1" spans="1:8" ht="15.75" x14ac:dyDescent="0.25">
      <c r="A1" s="69" t="s">
        <v>17</v>
      </c>
      <c r="B1" s="70"/>
      <c r="C1" s="70"/>
      <c r="D1" s="70"/>
      <c r="E1" s="70"/>
      <c r="F1" s="70"/>
      <c r="G1" s="70"/>
      <c r="H1" s="71"/>
    </row>
    <row r="2" spans="1:8" ht="15.75" x14ac:dyDescent="0.25">
      <c r="A2" s="72" t="s">
        <v>18</v>
      </c>
      <c r="B2" s="68"/>
      <c r="C2" s="68"/>
      <c r="D2" s="68"/>
      <c r="E2" s="68"/>
      <c r="F2" s="68"/>
      <c r="G2" s="68"/>
      <c r="H2" s="73"/>
    </row>
    <row r="3" spans="1:8" ht="15.75" x14ac:dyDescent="0.25">
      <c r="A3" s="72" t="str">
        <f>'OFC SCH REPORT'!$A$3</f>
        <v>2014-15 FINANCIAL REPORT</v>
      </c>
      <c r="B3" s="68"/>
      <c r="C3" s="68"/>
      <c r="D3" s="68"/>
      <c r="E3" s="68"/>
      <c r="F3" s="68"/>
      <c r="G3" s="68"/>
      <c r="H3" s="73"/>
    </row>
    <row r="4" spans="1:8" ht="15.75" x14ac:dyDescent="0.25">
      <c r="A4" s="72" t="s">
        <v>77</v>
      </c>
      <c r="B4" s="68"/>
      <c r="C4" s="68"/>
      <c r="D4" s="68"/>
      <c r="E4" s="68"/>
      <c r="F4" s="68"/>
      <c r="G4" s="68"/>
      <c r="H4" s="73"/>
    </row>
    <row r="5" spans="1:8" x14ac:dyDescent="0.2">
      <c r="A5" s="18"/>
      <c r="B5" s="19"/>
      <c r="C5" s="19"/>
      <c r="D5" s="19"/>
      <c r="E5" s="19"/>
      <c r="F5" s="19"/>
      <c r="G5" s="19"/>
      <c r="H5" s="20"/>
    </row>
    <row r="6" spans="1:8" ht="15.75" x14ac:dyDescent="0.25">
      <c r="A6" s="21" t="s">
        <v>19</v>
      </c>
      <c r="B6" s="16" t="s">
        <v>20</v>
      </c>
      <c r="C6" s="16" t="s">
        <v>21</v>
      </c>
      <c r="D6" s="16" t="s">
        <v>22</v>
      </c>
      <c r="E6" s="16" t="s">
        <v>21</v>
      </c>
      <c r="F6" s="16" t="s">
        <v>23</v>
      </c>
      <c r="G6" s="16" t="s">
        <v>21</v>
      </c>
      <c r="H6" s="20"/>
    </row>
    <row r="7" spans="1:8" x14ac:dyDescent="0.2">
      <c r="A7" s="18"/>
      <c r="B7" s="19"/>
      <c r="C7" s="19"/>
      <c r="D7" s="19"/>
      <c r="E7" s="19"/>
      <c r="F7" s="19"/>
      <c r="G7" s="19"/>
      <c r="H7" s="20"/>
    </row>
    <row r="8" spans="1:8" x14ac:dyDescent="0.2">
      <c r="A8" s="18" t="s">
        <v>24</v>
      </c>
      <c r="B8" s="22">
        <v>762787</v>
      </c>
      <c r="C8" s="23">
        <f>B8/B12</f>
        <v>0.17749999999999999</v>
      </c>
      <c r="D8" s="22">
        <f>'OFC SCH REPORT'!D8</f>
        <v>9153791</v>
      </c>
      <c r="E8" s="23">
        <f>'OFC SCH REPORT'!E8</f>
        <v>0.1658</v>
      </c>
      <c r="F8" s="22">
        <f>'OFC SCH REPORT'!F8</f>
        <v>3111699948</v>
      </c>
      <c r="G8" s="23">
        <f>'OFC SCH REPORT'!G8</f>
        <v>0.13270000000000001</v>
      </c>
      <c r="H8" s="20"/>
    </row>
    <row r="9" spans="1:8" x14ac:dyDescent="0.2">
      <c r="A9" s="18" t="s">
        <v>25</v>
      </c>
      <c r="B9" s="22">
        <v>3531201</v>
      </c>
      <c r="C9" s="23">
        <f>B9/B12</f>
        <v>0.82189999999999996</v>
      </c>
      <c r="D9" s="22">
        <f>'OFC SCH REPORT'!D9</f>
        <v>46021963</v>
      </c>
      <c r="E9" s="23">
        <f>'OFC SCH REPORT'!E9</f>
        <v>0.83379999999999999</v>
      </c>
      <c r="F9" s="22">
        <f>'OFC SCH REPORT'!F9</f>
        <v>20281295747</v>
      </c>
      <c r="G9" s="23">
        <f>'OFC SCH REPORT'!G9</f>
        <v>0.86460000000000004</v>
      </c>
      <c r="H9" s="20"/>
    </row>
    <row r="10" spans="1:8" x14ac:dyDescent="0.2">
      <c r="A10" s="18" t="s">
        <v>26</v>
      </c>
      <c r="B10" s="22">
        <v>2221</v>
      </c>
      <c r="C10" s="23">
        <v>5.9999999999999995E-4</v>
      </c>
      <c r="D10" s="22">
        <f>'OFC SCH REPORT'!D10</f>
        <v>21901</v>
      </c>
      <c r="E10" s="23">
        <f>'OFC SCH REPORT'!E10</f>
        <v>4.0000000000000002E-4</v>
      </c>
      <c r="F10" s="22">
        <f>'OFC SCH REPORT'!F10</f>
        <v>9838319</v>
      </c>
      <c r="G10" s="23">
        <f>'OFC SCH REPORT'!G10</f>
        <v>4.0000000000000002E-4</v>
      </c>
      <c r="H10" s="20"/>
    </row>
    <row r="11" spans="1:8" x14ac:dyDescent="0.2">
      <c r="A11" s="18" t="s">
        <v>27</v>
      </c>
      <c r="B11" s="22">
        <v>0</v>
      </c>
      <c r="C11" s="23">
        <v>0</v>
      </c>
      <c r="D11" s="22">
        <f>'OFC SCH REPORT'!D11</f>
        <v>0</v>
      </c>
      <c r="E11" s="23">
        <f>'OFC SCH REPORT'!E11</f>
        <v>0</v>
      </c>
      <c r="F11" s="22">
        <f>'OFC SCH REPORT'!F11</f>
        <v>54160189</v>
      </c>
      <c r="G11" s="23">
        <f>'OFC SCH REPORT'!G11</f>
        <v>2.3E-3</v>
      </c>
      <c r="H11" s="20"/>
    </row>
    <row r="12" spans="1:8" ht="16.5" thickBot="1" x14ac:dyDescent="0.3">
      <c r="A12" s="24" t="s">
        <v>28</v>
      </c>
      <c r="B12" s="13">
        <f t="shared" ref="B12:C12" si="0">SUM(B8:B11)</f>
        <v>4296209</v>
      </c>
      <c r="C12" s="14">
        <f t="shared" si="0"/>
        <v>1</v>
      </c>
      <c r="D12" s="13">
        <f>'OFC SCH REPORT'!D12</f>
        <v>55197655</v>
      </c>
      <c r="E12" s="14">
        <f>'OFC SCH REPORT'!E12</f>
        <v>1</v>
      </c>
      <c r="F12" s="13">
        <f>'OFC SCH REPORT'!F12</f>
        <v>23456994203</v>
      </c>
      <c r="G12" s="14">
        <f>'OFC SCH REPORT'!G12</f>
        <v>1</v>
      </c>
      <c r="H12" s="25"/>
    </row>
    <row r="13" spans="1:8" x14ac:dyDescent="0.2">
      <c r="A13" s="18"/>
      <c r="B13" s="19"/>
      <c r="C13" s="19"/>
      <c r="D13" s="19"/>
      <c r="E13" s="19"/>
      <c r="F13" s="26"/>
      <c r="G13" s="23"/>
      <c r="H13" s="20"/>
    </row>
    <row r="14" spans="1:8" ht="15.75" x14ac:dyDescent="0.25">
      <c r="A14" s="21" t="s">
        <v>29</v>
      </c>
      <c r="B14" s="68" t="s">
        <v>30</v>
      </c>
      <c r="C14" s="68"/>
      <c r="D14" s="68"/>
      <c r="E14" s="68"/>
      <c r="F14" s="68"/>
      <c r="G14" s="27"/>
      <c r="H14" s="17" t="s">
        <v>28</v>
      </c>
    </row>
    <row r="15" spans="1:8" ht="15.75" x14ac:dyDescent="0.25">
      <c r="A15" s="21"/>
      <c r="B15" s="16" t="s">
        <v>20</v>
      </c>
      <c r="C15" s="27"/>
      <c r="D15" s="16" t="s">
        <v>22</v>
      </c>
      <c r="E15" s="27"/>
      <c r="F15" s="16" t="s">
        <v>23</v>
      </c>
      <c r="G15" s="27"/>
      <c r="H15" s="17" t="s">
        <v>31</v>
      </c>
    </row>
    <row r="16" spans="1:8" x14ac:dyDescent="0.2">
      <c r="A16" s="18"/>
      <c r="B16" s="19"/>
      <c r="C16" s="19"/>
      <c r="D16" s="19"/>
      <c r="E16" s="19"/>
      <c r="F16" s="19"/>
      <c r="G16" s="19"/>
      <c r="H16" s="20"/>
    </row>
    <row r="17" spans="1:8" x14ac:dyDescent="0.2">
      <c r="A17" s="18" t="s">
        <v>32</v>
      </c>
      <c r="B17" s="22">
        <v>3742</v>
      </c>
      <c r="C17" s="19"/>
      <c r="D17" s="22">
        <f>'OFC SCH REPORT'!D17</f>
        <v>3929</v>
      </c>
      <c r="E17" s="22"/>
      <c r="F17" s="22">
        <f>'OFC SCH REPORT'!F17</f>
        <v>4602</v>
      </c>
      <c r="G17" s="19"/>
      <c r="H17" s="28">
        <v>2315030</v>
      </c>
    </row>
    <row r="18" spans="1:8" x14ac:dyDescent="0.2">
      <c r="A18" s="18" t="s">
        <v>33</v>
      </c>
      <c r="B18" s="22">
        <v>853</v>
      </c>
      <c r="C18" s="19" t="s">
        <v>4</v>
      </c>
      <c r="D18" s="22">
        <f>'OFC SCH REPORT'!D18</f>
        <v>842</v>
      </c>
      <c r="E18" s="22"/>
      <c r="F18" s="22">
        <f>'OFC SCH REPORT'!F18</f>
        <v>937</v>
      </c>
      <c r="G18" s="19"/>
      <c r="H18" s="28">
        <v>527464</v>
      </c>
    </row>
    <row r="19" spans="1:8" x14ac:dyDescent="0.2">
      <c r="A19" s="18" t="s">
        <v>34</v>
      </c>
      <c r="B19" s="22">
        <v>210</v>
      </c>
      <c r="C19" s="19"/>
      <c r="D19" s="22">
        <f>'OFC SCH REPORT'!D19</f>
        <v>428</v>
      </c>
      <c r="E19" s="22"/>
      <c r="F19" s="22">
        <f>'OFC SCH REPORT'!F19</f>
        <v>183</v>
      </c>
      <c r="G19" s="19"/>
      <c r="H19" s="28">
        <v>129771</v>
      </c>
    </row>
    <row r="20" spans="1:8" x14ac:dyDescent="0.2">
      <c r="A20" s="18" t="s">
        <v>35</v>
      </c>
      <c r="B20" s="22">
        <v>426</v>
      </c>
      <c r="C20" s="19" t="s">
        <v>4</v>
      </c>
      <c r="D20" s="22">
        <f>'OFC SCH REPORT'!D20</f>
        <v>487</v>
      </c>
      <c r="E20" s="22"/>
      <c r="F20" s="22">
        <f>'OFC SCH REPORT'!F20</f>
        <v>551</v>
      </c>
      <c r="G20" s="19"/>
      <c r="H20" s="28">
        <v>263349</v>
      </c>
    </row>
    <row r="21" spans="1:8" ht="15.75" x14ac:dyDescent="0.25">
      <c r="A21" s="18" t="s">
        <v>36</v>
      </c>
      <c r="B21" s="22">
        <v>314</v>
      </c>
      <c r="C21" s="19"/>
      <c r="D21" s="22">
        <f>'OFC SCH REPORT'!D21</f>
        <v>399</v>
      </c>
      <c r="E21" s="22"/>
      <c r="F21" s="22">
        <f>'OFC SCH REPORT'!F21</f>
        <v>235</v>
      </c>
      <c r="G21" s="34" t="s">
        <v>51</v>
      </c>
      <c r="H21" s="28">
        <v>194383</v>
      </c>
    </row>
    <row r="22" spans="1:8" x14ac:dyDescent="0.2">
      <c r="A22" s="18" t="s">
        <v>37</v>
      </c>
      <c r="B22" s="22">
        <v>550</v>
      </c>
      <c r="C22" s="19"/>
      <c r="D22" s="22">
        <f>'OFC SCH REPORT'!D22</f>
        <v>543</v>
      </c>
      <c r="E22" s="22"/>
      <c r="F22" s="22">
        <f>'OFC SCH REPORT'!F22</f>
        <v>487</v>
      </c>
      <c r="G22" s="19"/>
      <c r="H22" s="28">
        <v>340022</v>
      </c>
    </row>
    <row r="23" spans="1:8" x14ac:dyDescent="0.2">
      <c r="A23" s="18" t="s">
        <v>38</v>
      </c>
      <c r="B23" s="22">
        <v>672</v>
      </c>
      <c r="C23" s="19"/>
      <c r="D23" s="22">
        <f>'OFC SCH REPORT'!D23</f>
        <v>775</v>
      </c>
      <c r="E23" s="22"/>
      <c r="F23" s="22">
        <f>'OFC SCH REPORT'!F23</f>
        <v>908</v>
      </c>
      <c r="G23" s="19"/>
      <c r="H23" s="28">
        <v>416013</v>
      </c>
    </row>
    <row r="24" spans="1:8" x14ac:dyDescent="0.2">
      <c r="A24" s="18" t="s">
        <v>39</v>
      </c>
      <c r="B24" s="22">
        <v>178</v>
      </c>
      <c r="C24" s="19"/>
      <c r="D24" s="22">
        <f>'OFC SCH REPORT'!D24</f>
        <v>210</v>
      </c>
      <c r="E24" s="22"/>
      <c r="F24" s="22">
        <f>'OFC SCH REPORT'!F24</f>
        <v>192</v>
      </c>
      <c r="G24" s="19"/>
      <c r="H24" s="28">
        <v>110177</v>
      </c>
    </row>
    <row r="25" spans="1:8" x14ac:dyDescent="0.2">
      <c r="A25" s="18"/>
      <c r="B25" s="22"/>
      <c r="C25" s="19"/>
      <c r="D25" s="22"/>
      <c r="E25" s="19"/>
      <c r="F25" s="22"/>
      <c r="G25" s="19"/>
      <c r="H25" s="28"/>
    </row>
    <row r="26" spans="1:8" ht="16.5" thickBot="1" x14ac:dyDescent="0.3">
      <c r="A26" s="24" t="s">
        <v>40</v>
      </c>
      <c r="B26" s="13">
        <f>SUM(B17:B25)</f>
        <v>6945</v>
      </c>
      <c r="C26" s="12"/>
      <c r="D26" s="13">
        <f>SUM(D17:D25)</f>
        <v>7613</v>
      </c>
      <c r="E26" s="12"/>
      <c r="F26" s="13">
        <f>SUM(F17:F25)</f>
        <v>8095</v>
      </c>
      <c r="G26" s="12"/>
      <c r="H26" s="29">
        <f>SUM(H17:H25)</f>
        <v>4296209</v>
      </c>
    </row>
    <row r="27" spans="1:8" x14ac:dyDescent="0.2">
      <c r="A27" s="18"/>
      <c r="B27" s="19"/>
      <c r="C27" s="19"/>
      <c r="D27" s="19"/>
      <c r="E27" s="19"/>
      <c r="F27" s="19"/>
      <c r="G27" s="19"/>
      <c r="H27" s="20"/>
    </row>
    <row r="28" spans="1:8" ht="15.75" x14ac:dyDescent="0.25">
      <c r="A28" s="21" t="s">
        <v>66</v>
      </c>
      <c r="B28" s="19"/>
      <c r="C28" s="19"/>
      <c r="D28" s="19"/>
      <c r="E28" s="19"/>
      <c r="F28" s="19"/>
      <c r="G28" s="19"/>
      <c r="H28" s="20"/>
    </row>
    <row r="29" spans="1:8" x14ac:dyDescent="0.2">
      <c r="A29" s="18" t="s">
        <v>41</v>
      </c>
      <c r="B29" s="22">
        <v>3392</v>
      </c>
      <c r="C29" s="22" t="s">
        <v>47</v>
      </c>
      <c r="D29" s="22">
        <f>'OFC SCH REPORT'!D29</f>
        <v>3383</v>
      </c>
      <c r="E29" s="22"/>
      <c r="F29" s="22">
        <f>'OFC SCH REPORT'!F29</f>
        <v>3924</v>
      </c>
      <c r="G29" s="22"/>
      <c r="H29" s="28">
        <v>1364629</v>
      </c>
    </row>
    <row r="30" spans="1:8" x14ac:dyDescent="0.2">
      <c r="A30" s="18" t="s">
        <v>54</v>
      </c>
      <c r="B30" s="22">
        <v>3535</v>
      </c>
      <c r="C30" s="22"/>
      <c r="D30" s="22">
        <f>'OFC SCH REPORT'!D30</f>
        <v>3964</v>
      </c>
      <c r="E30" s="22"/>
      <c r="F30" s="22">
        <f>'OFC SCH REPORT'!F30</f>
        <v>4955</v>
      </c>
      <c r="G30" s="22"/>
      <c r="H30" s="28">
        <v>398103</v>
      </c>
    </row>
    <row r="31" spans="1:8" x14ac:dyDescent="0.2">
      <c r="A31" s="18" t="s">
        <v>42</v>
      </c>
      <c r="B31" s="22">
        <v>5324</v>
      </c>
      <c r="C31" s="22"/>
      <c r="D31" s="22">
        <f>'OFC SCH REPORT'!D31</f>
        <v>5592</v>
      </c>
      <c r="E31" s="22"/>
      <c r="F31" s="22">
        <f>'OFC SCH REPORT'!F31</f>
        <v>7080</v>
      </c>
      <c r="G31" s="22"/>
      <c r="H31" s="28">
        <v>552298</v>
      </c>
    </row>
    <row r="32" spans="1:8" x14ac:dyDescent="0.2">
      <c r="A32" s="18" t="s">
        <v>90</v>
      </c>
      <c r="B32" s="22">
        <v>0</v>
      </c>
      <c r="C32" s="22"/>
      <c r="D32" s="22">
        <f>'OFC SCH REPORT'!D32</f>
        <v>2965</v>
      </c>
      <c r="E32" s="22"/>
      <c r="F32" s="22">
        <f>'OFC SCH REPORT'!F32</f>
        <v>3821</v>
      </c>
      <c r="G32" s="22"/>
      <c r="H32" s="28">
        <v>0</v>
      </c>
    </row>
    <row r="33" spans="1:8" ht="15.75" thickBot="1" x14ac:dyDescent="0.25">
      <c r="A33" s="30" t="s">
        <v>83</v>
      </c>
      <c r="B33" s="15" t="s">
        <v>48</v>
      </c>
      <c r="C33" s="15"/>
      <c r="D33" s="15" t="str">
        <f>'OFC SCH REPORT'!D33</f>
        <v>*</v>
      </c>
      <c r="E33" s="15"/>
      <c r="F33" s="15" t="str">
        <f>'OFC SCH REPORT'!F33</f>
        <v>*</v>
      </c>
      <c r="G33" s="15"/>
      <c r="H33" s="31" t="s">
        <v>48</v>
      </c>
    </row>
    <row r="34" spans="1:8" x14ac:dyDescent="0.2">
      <c r="A34" s="18"/>
      <c r="B34" s="19"/>
      <c r="C34" s="19"/>
      <c r="D34" s="19"/>
      <c r="E34" s="19"/>
      <c r="F34" s="19"/>
      <c r="G34" s="19"/>
      <c r="H34" s="20"/>
    </row>
    <row r="35" spans="1:8" ht="15.75" x14ac:dyDescent="0.25">
      <c r="A35" s="21" t="s">
        <v>50</v>
      </c>
      <c r="B35" s="19"/>
      <c r="C35" s="19"/>
      <c r="D35" s="19"/>
      <c r="E35" s="19"/>
      <c r="F35" s="19"/>
      <c r="G35" s="19"/>
      <c r="H35" s="20"/>
    </row>
    <row r="36" spans="1:8" x14ac:dyDescent="0.2">
      <c r="A36" s="18" t="s">
        <v>43</v>
      </c>
      <c r="B36" s="22">
        <v>69862</v>
      </c>
      <c r="C36" s="22"/>
      <c r="D36" s="22">
        <f>'OFC SCH REPORT'!D36</f>
        <v>881838</v>
      </c>
      <c r="E36" s="22"/>
      <c r="F36" s="22"/>
      <c r="G36" s="22"/>
      <c r="H36" s="28"/>
    </row>
    <row r="37" spans="1:8" x14ac:dyDescent="0.2">
      <c r="A37" s="18" t="s">
        <v>44</v>
      </c>
      <c r="B37" s="22">
        <v>47865</v>
      </c>
      <c r="C37" s="22"/>
      <c r="D37" s="22">
        <f>'OFC SCH REPORT'!D37</f>
        <v>604184</v>
      </c>
      <c r="E37" s="22"/>
      <c r="F37" s="22"/>
      <c r="G37" s="22"/>
      <c r="H37" s="28"/>
    </row>
    <row r="38" spans="1:8" x14ac:dyDescent="0.2">
      <c r="A38" s="18" t="s">
        <v>45</v>
      </c>
      <c r="B38" s="22">
        <v>74687</v>
      </c>
      <c r="C38" s="22"/>
      <c r="D38" s="22">
        <f>'OFC SCH REPORT'!D38</f>
        <v>942743</v>
      </c>
      <c r="E38" s="22"/>
      <c r="F38" s="22"/>
      <c r="G38" s="22"/>
      <c r="H38" s="28"/>
    </row>
    <row r="39" spans="1:8" x14ac:dyDescent="0.2">
      <c r="A39" s="18" t="s">
        <v>46</v>
      </c>
      <c r="B39" s="22">
        <v>1969</v>
      </c>
      <c r="C39" s="22"/>
      <c r="D39" s="22">
        <f>'OFC SCH REPORT'!D39</f>
        <v>24860</v>
      </c>
      <c r="E39" s="22"/>
      <c r="F39" s="22"/>
      <c r="G39" s="22"/>
      <c r="H39" s="28"/>
    </row>
    <row r="40" spans="1:8" x14ac:dyDescent="0.2">
      <c r="A40" s="18"/>
      <c r="B40" s="19"/>
      <c r="C40" s="19"/>
      <c r="D40" s="19"/>
      <c r="E40" s="19"/>
      <c r="F40" s="19"/>
      <c r="G40" s="19"/>
      <c r="H40" s="20"/>
    </row>
    <row r="41" spans="1:8" ht="16.5" thickBot="1" x14ac:dyDescent="0.3">
      <c r="A41" s="24" t="s">
        <v>28</v>
      </c>
      <c r="B41" s="13">
        <f>SUM(B36:B40)</f>
        <v>194383</v>
      </c>
      <c r="C41" s="12" t="s">
        <v>51</v>
      </c>
      <c r="D41" s="13">
        <f>SUM(D36:D40)</f>
        <v>2453625</v>
      </c>
      <c r="E41" s="12"/>
      <c r="F41" s="12"/>
      <c r="G41" s="12"/>
      <c r="H41" s="33"/>
    </row>
    <row r="43" spans="1:8" x14ac:dyDescent="0.2">
      <c r="A43" s="11" t="s">
        <v>59</v>
      </c>
    </row>
    <row r="44" spans="1:8" x14ac:dyDescent="0.2">
      <c r="A44" s="11" t="s">
        <v>60</v>
      </c>
    </row>
    <row r="45" spans="1:8" x14ac:dyDescent="0.2">
      <c r="A45" s="11" t="s">
        <v>61</v>
      </c>
    </row>
    <row r="46" spans="1:8" x14ac:dyDescent="0.2">
      <c r="A46" s="11" t="s">
        <v>62</v>
      </c>
      <c r="B46" s="36">
        <v>64544</v>
      </c>
      <c r="C46" s="36"/>
      <c r="D46" s="36">
        <f>'OFC SCH REPORT'!$D$46</f>
        <v>822077</v>
      </c>
    </row>
  </sheetData>
  <mergeCells count="5">
    <mergeCell ref="B14:F14"/>
    <mergeCell ref="A1:H1"/>
    <mergeCell ref="A2:H2"/>
    <mergeCell ref="A3:H3"/>
    <mergeCell ref="A4:H4"/>
  </mergeCells>
  <phoneticPr fontId="0" type="noConversion"/>
  <printOptions horizontalCentered="1"/>
  <pageMargins left="0.75" right="0.75" top="1" bottom="1" header="0.5" footer="0.5"/>
  <pageSetup scale="68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opLeftCell="A10" workbookViewId="0">
      <selection activeCell="B40" sqref="B40"/>
    </sheetView>
  </sheetViews>
  <sheetFormatPr defaultRowHeight="15" x14ac:dyDescent="0.2"/>
  <cols>
    <col min="1" max="1" width="50.42578125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2.7109375" style="11" bestFit="1" customWidth="1"/>
    <col min="9" max="16384" width="9.140625" style="11"/>
  </cols>
  <sheetData>
    <row r="1" spans="1:8" ht="15.75" x14ac:dyDescent="0.25">
      <c r="A1" s="69" t="s">
        <v>17</v>
      </c>
      <c r="B1" s="70"/>
      <c r="C1" s="70"/>
      <c r="D1" s="70"/>
      <c r="E1" s="70"/>
      <c r="F1" s="70"/>
      <c r="G1" s="70"/>
      <c r="H1" s="71"/>
    </row>
    <row r="2" spans="1:8" ht="15.75" x14ac:dyDescent="0.25">
      <c r="A2" s="72" t="s">
        <v>18</v>
      </c>
      <c r="B2" s="68"/>
      <c r="C2" s="68"/>
      <c r="D2" s="68"/>
      <c r="E2" s="68"/>
      <c r="F2" s="68"/>
      <c r="G2" s="68"/>
      <c r="H2" s="73"/>
    </row>
    <row r="3" spans="1:8" ht="15.75" x14ac:dyDescent="0.25">
      <c r="A3" s="72" t="str">
        <f>'OFC SCH REPORT'!$A$3</f>
        <v>2014-15 FINANCIAL REPORT</v>
      </c>
      <c r="B3" s="68"/>
      <c r="C3" s="68"/>
      <c r="D3" s="68"/>
      <c r="E3" s="68"/>
      <c r="F3" s="68"/>
      <c r="G3" s="68"/>
      <c r="H3" s="73"/>
    </row>
    <row r="4" spans="1:8" ht="15.75" x14ac:dyDescent="0.25">
      <c r="A4" s="72" t="s">
        <v>56</v>
      </c>
      <c r="B4" s="68"/>
      <c r="C4" s="68"/>
      <c r="D4" s="68"/>
      <c r="E4" s="68"/>
      <c r="F4" s="68"/>
      <c r="G4" s="68"/>
      <c r="H4" s="73"/>
    </row>
    <row r="5" spans="1:8" x14ac:dyDescent="0.2">
      <c r="A5" s="18"/>
      <c r="B5" s="19"/>
      <c r="C5" s="19"/>
      <c r="D5" s="19"/>
      <c r="E5" s="19"/>
      <c r="F5" s="19"/>
      <c r="G5" s="19"/>
      <c r="H5" s="20"/>
    </row>
    <row r="6" spans="1:8" ht="15.75" x14ac:dyDescent="0.25">
      <c r="A6" s="21" t="s">
        <v>19</v>
      </c>
      <c r="B6" s="16" t="s">
        <v>20</v>
      </c>
      <c r="C6" s="16" t="s">
        <v>21</v>
      </c>
      <c r="D6" s="16" t="s">
        <v>22</v>
      </c>
      <c r="E6" s="16" t="s">
        <v>21</v>
      </c>
      <c r="F6" s="16" t="s">
        <v>23</v>
      </c>
      <c r="G6" s="16" t="s">
        <v>21</v>
      </c>
      <c r="H6" s="20"/>
    </row>
    <row r="7" spans="1:8" x14ac:dyDescent="0.2">
      <c r="A7" s="18"/>
      <c r="B7" s="19"/>
      <c r="C7" s="19"/>
      <c r="D7" s="19"/>
      <c r="E7" s="19"/>
      <c r="F7" s="19"/>
      <c r="G7" s="19"/>
      <c r="H7" s="20"/>
    </row>
    <row r="8" spans="1:8" x14ac:dyDescent="0.2">
      <c r="A8" s="18" t="s">
        <v>24</v>
      </c>
      <c r="B8" s="22">
        <v>1709404</v>
      </c>
      <c r="C8" s="23">
        <f>B8/B12</f>
        <v>0.1459</v>
      </c>
      <c r="D8" s="22">
        <f>'OFC SCH REPORT'!D8</f>
        <v>9153791</v>
      </c>
      <c r="E8" s="23">
        <f>'OFC SCH REPORT'!E8</f>
        <v>0.1658</v>
      </c>
      <c r="F8" s="22">
        <f>'OFC SCH REPORT'!F8</f>
        <v>3111699948</v>
      </c>
      <c r="G8" s="23">
        <f>'OFC SCH REPORT'!G8</f>
        <v>0.13270000000000001</v>
      </c>
      <c r="H8" s="20"/>
    </row>
    <row r="9" spans="1:8" x14ac:dyDescent="0.2">
      <c r="A9" s="18" t="s">
        <v>25</v>
      </c>
      <c r="B9" s="22">
        <v>10002838</v>
      </c>
      <c r="C9" s="23">
        <f>B9/B12</f>
        <v>0.85360000000000003</v>
      </c>
      <c r="D9" s="22">
        <f>'OFC SCH REPORT'!D9</f>
        <v>46021963</v>
      </c>
      <c r="E9" s="23">
        <f>'OFC SCH REPORT'!E9</f>
        <v>0.83379999999999999</v>
      </c>
      <c r="F9" s="22">
        <f>'OFC SCH REPORT'!F9</f>
        <v>20281295747</v>
      </c>
      <c r="G9" s="23">
        <f>'OFC SCH REPORT'!G9</f>
        <v>0.86460000000000004</v>
      </c>
      <c r="H9" s="20"/>
    </row>
    <row r="10" spans="1:8" x14ac:dyDescent="0.2">
      <c r="A10" s="18" t="s">
        <v>26</v>
      </c>
      <c r="B10" s="22">
        <v>5778</v>
      </c>
      <c r="C10" s="23">
        <f>B10/B12</f>
        <v>5.0000000000000001E-4</v>
      </c>
      <c r="D10" s="22">
        <f>'OFC SCH REPORT'!D10</f>
        <v>21901</v>
      </c>
      <c r="E10" s="23">
        <f>'OFC SCH REPORT'!E10</f>
        <v>4.0000000000000002E-4</v>
      </c>
      <c r="F10" s="22">
        <f>'OFC SCH REPORT'!F10</f>
        <v>9838319</v>
      </c>
      <c r="G10" s="23">
        <f>'OFC SCH REPORT'!G10</f>
        <v>4.0000000000000002E-4</v>
      </c>
      <c r="H10" s="20"/>
    </row>
    <row r="11" spans="1:8" x14ac:dyDescent="0.2">
      <c r="A11" s="18" t="s">
        <v>27</v>
      </c>
      <c r="B11" s="22">
        <v>0</v>
      </c>
      <c r="C11" s="23">
        <v>0</v>
      </c>
      <c r="D11" s="22">
        <f>'OFC SCH REPORT'!D11</f>
        <v>0</v>
      </c>
      <c r="E11" s="23">
        <f>'OFC SCH REPORT'!E11</f>
        <v>0</v>
      </c>
      <c r="F11" s="22">
        <f>'OFC SCH REPORT'!F11</f>
        <v>54160189</v>
      </c>
      <c r="G11" s="23">
        <f>'OFC SCH REPORT'!G11</f>
        <v>2.3E-3</v>
      </c>
      <c r="H11" s="20"/>
    </row>
    <row r="12" spans="1:8" ht="16.5" thickBot="1" x14ac:dyDescent="0.3">
      <c r="A12" s="24" t="s">
        <v>28</v>
      </c>
      <c r="B12" s="13">
        <f t="shared" ref="B12:C12" si="0">SUM(B8:B11)</f>
        <v>11718020</v>
      </c>
      <c r="C12" s="14">
        <f t="shared" si="0"/>
        <v>1</v>
      </c>
      <c r="D12" s="13">
        <f>'OFC SCH REPORT'!D12</f>
        <v>55197655</v>
      </c>
      <c r="E12" s="14">
        <f>'OFC SCH REPORT'!E12</f>
        <v>1</v>
      </c>
      <c r="F12" s="13">
        <f>'OFC SCH REPORT'!F12</f>
        <v>23456994203</v>
      </c>
      <c r="G12" s="14">
        <f>'OFC SCH REPORT'!G12</f>
        <v>1</v>
      </c>
      <c r="H12" s="25"/>
    </row>
    <row r="13" spans="1:8" x14ac:dyDescent="0.2">
      <c r="A13" s="18"/>
      <c r="B13" s="19"/>
      <c r="C13" s="19"/>
      <c r="D13" s="19"/>
      <c r="E13" s="19"/>
      <c r="F13" s="26"/>
      <c r="G13" s="23"/>
      <c r="H13" s="20"/>
    </row>
    <row r="14" spans="1:8" ht="15.75" x14ac:dyDescent="0.25">
      <c r="A14" s="21" t="s">
        <v>29</v>
      </c>
      <c r="B14" s="68" t="s">
        <v>30</v>
      </c>
      <c r="C14" s="68"/>
      <c r="D14" s="68"/>
      <c r="E14" s="68"/>
      <c r="F14" s="68"/>
      <c r="G14" s="27"/>
      <c r="H14" s="17" t="s">
        <v>28</v>
      </c>
    </row>
    <row r="15" spans="1:8" ht="15.75" x14ac:dyDescent="0.25">
      <c r="A15" s="21"/>
      <c r="B15" s="16" t="s">
        <v>20</v>
      </c>
      <c r="C15" s="27"/>
      <c r="D15" s="16" t="s">
        <v>22</v>
      </c>
      <c r="E15" s="27"/>
      <c r="F15" s="16" t="s">
        <v>23</v>
      </c>
      <c r="G15" s="27"/>
      <c r="H15" s="17" t="s">
        <v>31</v>
      </c>
    </row>
    <row r="16" spans="1:8" x14ac:dyDescent="0.2">
      <c r="A16" s="18"/>
      <c r="B16" s="19"/>
      <c r="C16" s="19"/>
      <c r="D16" s="19"/>
      <c r="E16" s="19"/>
      <c r="F16" s="19"/>
      <c r="G16" s="19"/>
      <c r="H16" s="20"/>
    </row>
    <row r="17" spans="1:8" x14ac:dyDescent="0.2">
      <c r="A17" s="18" t="s">
        <v>32</v>
      </c>
      <c r="B17" s="22">
        <v>3875</v>
      </c>
      <c r="C17" s="19"/>
      <c r="D17" s="22">
        <f>'OFC SCH REPORT'!D17</f>
        <v>3929</v>
      </c>
      <c r="E17" s="22"/>
      <c r="F17" s="22">
        <f>'OFC SCH REPORT'!F17</f>
        <v>4602</v>
      </c>
      <c r="G17" s="19"/>
      <c r="H17" s="28">
        <v>6060769</v>
      </c>
    </row>
    <row r="18" spans="1:8" x14ac:dyDescent="0.2">
      <c r="A18" s="18" t="s">
        <v>33</v>
      </c>
      <c r="B18" s="22">
        <v>771</v>
      </c>
      <c r="C18" s="19" t="s">
        <v>4</v>
      </c>
      <c r="D18" s="22">
        <f>'OFC SCH REPORT'!D18</f>
        <v>842</v>
      </c>
      <c r="E18" s="22"/>
      <c r="F18" s="22">
        <f>'OFC SCH REPORT'!F18</f>
        <v>937</v>
      </c>
      <c r="G18" s="19"/>
      <c r="H18" s="28">
        <v>1274101</v>
      </c>
    </row>
    <row r="19" spans="1:8" x14ac:dyDescent="0.2">
      <c r="A19" s="18" t="s">
        <v>34</v>
      </c>
      <c r="B19" s="22">
        <v>214</v>
      </c>
      <c r="C19" s="19"/>
      <c r="D19" s="22">
        <f>'OFC SCH REPORT'!D19</f>
        <v>428</v>
      </c>
      <c r="E19" s="22"/>
      <c r="F19" s="22">
        <f>'OFC SCH REPORT'!F19</f>
        <v>183</v>
      </c>
      <c r="G19" s="19"/>
      <c r="H19" s="28">
        <v>376725</v>
      </c>
    </row>
    <row r="20" spans="1:8" x14ac:dyDescent="0.2">
      <c r="A20" s="18" t="s">
        <v>35</v>
      </c>
      <c r="B20" s="22">
        <v>401</v>
      </c>
      <c r="C20" s="19" t="s">
        <v>4</v>
      </c>
      <c r="D20" s="22">
        <f>'OFC SCH REPORT'!D20</f>
        <v>487</v>
      </c>
      <c r="E20" s="22"/>
      <c r="F20" s="22">
        <f>'OFC SCH REPORT'!F20</f>
        <v>551</v>
      </c>
      <c r="G20" s="19"/>
      <c r="H20" s="28">
        <v>791998</v>
      </c>
    </row>
    <row r="21" spans="1:8" ht="15.75" x14ac:dyDescent="0.25">
      <c r="A21" s="18" t="s">
        <v>36</v>
      </c>
      <c r="B21" s="22">
        <v>201</v>
      </c>
      <c r="C21" s="19"/>
      <c r="D21" s="22">
        <f>'OFC SCH REPORT'!D21</f>
        <v>399</v>
      </c>
      <c r="E21" s="22"/>
      <c r="F21" s="22">
        <f>'OFC SCH REPORT'!F21</f>
        <v>235</v>
      </c>
      <c r="G21" s="34" t="s">
        <v>51</v>
      </c>
      <c r="H21" s="28">
        <v>655260</v>
      </c>
    </row>
    <row r="22" spans="1:8" x14ac:dyDescent="0.2">
      <c r="A22" s="18" t="s">
        <v>37</v>
      </c>
      <c r="B22" s="22">
        <v>464</v>
      </c>
      <c r="C22" s="19"/>
      <c r="D22" s="22">
        <f>'OFC SCH REPORT'!D22</f>
        <v>543</v>
      </c>
      <c r="E22" s="22"/>
      <c r="F22" s="22">
        <f>'OFC SCH REPORT'!F22</f>
        <v>487</v>
      </c>
      <c r="G22" s="19"/>
      <c r="H22" s="28">
        <v>885622</v>
      </c>
    </row>
    <row r="23" spans="1:8" x14ac:dyDescent="0.2">
      <c r="A23" s="18" t="s">
        <v>38</v>
      </c>
      <c r="B23" s="22">
        <v>848</v>
      </c>
      <c r="C23" s="19"/>
      <c r="D23" s="22">
        <f>'OFC SCH REPORT'!D23</f>
        <v>775</v>
      </c>
      <c r="E23" s="22"/>
      <c r="F23" s="22">
        <f>'OFC SCH REPORT'!F23</f>
        <v>908</v>
      </c>
      <c r="G23" s="19"/>
      <c r="H23" s="28">
        <v>1314864</v>
      </c>
    </row>
    <row r="24" spans="1:8" x14ac:dyDescent="0.2">
      <c r="A24" s="18" t="s">
        <v>39</v>
      </c>
      <c r="B24" s="22">
        <v>219</v>
      </c>
      <c r="C24" s="19"/>
      <c r="D24" s="22">
        <f>'OFC SCH REPORT'!D24</f>
        <v>210</v>
      </c>
      <c r="E24" s="22"/>
      <c r="F24" s="22">
        <f>'OFC SCH REPORT'!F24</f>
        <v>192</v>
      </c>
      <c r="G24" s="19"/>
      <c r="H24" s="28">
        <v>358681</v>
      </c>
    </row>
    <row r="25" spans="1:8" x14ac:dyDescent="0.2">
      <c r="A25" s="18"/>
      <c r="B25" s="22"/>
      <c r="C25" s="19"/>
      <c r="D25" s="22"/>
      <c r="E25" s="19"/>
      <c r="F25" s="22"/>
      <c r="G25" s="19"/>
      <c r="H25" s="28"/>
    </row>
    <row r="26" spans="1:8" ht="16.5" thickBot="1" x14ac:dyDescent="0.3">
      <c r="A26" s="24" t="s">
        <v>40</v>
      </c>
      <c r="B26" s="13">
        <f>SUM(B17:B25)</f>
        <v>6993</v>
      </c>
      <c r="C26" s="12"/>
      <c r="D26" s="13">
        <f>SUM(D17:D25)</f>
        <v>7613</v>
      </c>
      <c r="E26" s="12"/>
      <c r="F26" s="13">
        <f>SUM(F17:F25)</f>
        <v>8095</v>
      </c>
      <c r="G26" s="12"/>
      <c r="H26" s="29">
        <f>SUM(H17:H25)</f>
        <v>11718020</v>
      </c>
    </row>
    <row r="27" spans="1:8" x14ac:dyDescent="0.2">
      <c r="A27" s="18"/>
      <c r="B27" s="19"/>
      <c r="C27" s="19"/>
      <c r="D27" s="19"/>
      <c r="E27" s="19"/>
      <c r="F27" s="19"/>
      <c r="G27" s="19"/>
      <c r="H27" s="20"/>
    </row>
    <row r="28" spans="1:8" ht="15.75" x14ac:dyDescent="0.25">
      <c r="A28" s="21" t="s">
        <v>66</v>
      </c>
      <c r="B28" s="19"/>
      <c r="C28" s="19"/>
      <c r="D28" s="19"/>
      <c r="E28" s="19"/>
      <c r="F28" s="19"/>
      <c r="G28" s="19"/>
      <c r="H28" s="20"/>
    </row>
    <row r="29" spans="1:8" x14ac:dyDescent="0.2">
      <c r="A29" s="18" t="s">
        <v>41</v>
      </c>
      <c r="B29" s="22">
        <v>3179</v>
      </c>
      <c r="C29" s="22" t="s">
        <v>47</v>
      </c>
      <c r="D29" s="22">
        <f>'OFC SCH REPORT'!D29</f>
        <v>3383</v>
      </c>
      <c r="E29" s="22"/>
      <c r="F29" s="22">
        <f>'OFC SCH REPORT'!F29</f>
        <v>3924</v>
      </c>
      <c r="G29" s="22"/>
      <c r="H29" s="28">
        <v>3519573</v>
      </c>
    </row>
    <row r="30" spans="1:8" x14ac:dyDescent="0.2">
      <c r="A30" s="18" t="s">
        <v>54</v>
      </c>
      <c r="B30" s="22">
        <v>5431</v>
      </c>
      <c r="C30" s="22"/>
      <c r="D30" s="22">
        <f>'OFC SCH REPORT'!D30</f>
        <v>3964</v>
      </c>
      <c r="E30" s="22"/>
      <c r="F30" s="22">
        <f>'OFC SCH REPORT'!F30</f>
        <v>4955</v>
      </c>
      <c r="G30" s="22"/>
      <c r="H30" s="28">
        <v>63828</v>
      </c>
    </row>
    <row r="31" spans="1:8" x14ac:dyDescent="0.2">
      <c r="A31" s="18" t="s">
        <v>42</v>
      </c>
      <c r="B31" s="22">
        <v>5604</v>
      </c>
      <c r="C31" s="22"/>
      <c r="D31" s="22">
        <f>'OFC SCH REPORT'!D31</f>
        <v>5592</v>
      </c>
      <c r="E31" s="22"/>
      <c r="F31" s="22">
        <f>'OFC SCH REPORT'!F31</f>
        <v>7080</v>
      </c>
      <c r="G31" s="22"/>
      <c r="H31" s="28">
        <v>1939936</v>
      </c>
    </row>
    <row r="32" spans="1:8" x14ac:dyDescent="0.2">
      <c r="A32" s="18" t="s">
        <v>90</v>
      </c>
      <c r="B32" s="22">
        <v>4629</v>
      </c>
      <c r="C32" s="22"/>
      <c r="D32" s="22">
        <f>'OFC SCH REPORT'!D32</f>
        <v>2965</v>
      </c>
      <c r="E32" s="22"/>
      <c r="F32" s="22">
        <f>'OFC SCH REPORT'!F32</f>
        <v>3821</v>
      </c>
      <c r="G32" s="22"/>
      <c r="H32" s="28">
        <v>537432</v>
      </c>
    </row>
    <row r="33" spans="1:8" ht="15.75" thickBot="1" x14ac:dyDescent="0.25">
      <c r="A33" s="30" t="s">
        <v>86</v>
      </c>
      <c r="B33" s="15" t="s">
        <v>48</v>
      </c>
      <c r="C33" s="15"/>
      <c r="D33" s="15" t="str">
        <f>'OFC SCH REPORT'!D33</f>
        <v>*</v>
      </c>
      <c r="E33" s="15"/>
      <c r="F33" s="15" t="str">
        <f>'OFC SCH REPORT'!F33</f>
        <v>*</v>
      </c>
      <c r="G33" s="15"/>
      <c r="H33" s="31" t="s">
        <v>48</v>
      </c>
    </row>
    <row r="34" spans="1:8" x14ac:dyDescent="0.2">
      <c r="A34" s="18"/>
      <c r="B34" s="19"/>
      <c r="C34" s="19"/>
      <c r="D34" s="19"/>
      <c r="E34" s="19"/>
      <c r="F34" s="19"/>
      <c r="G34" s="19"/>
      <c r="H34" s="20"/>
    </row>
    <row r="35" spans="1:8" ht="15.75" x14ac:dyDescent="0.25">
      <c r="A35" s="21" t="s">
        <v>50</v>
      </c>
      <c r="B35" s="19"/>
      <c r="C35" s="19"/>
      <c r="D35" s="19"/>
      <c r="E35" s="19"/>
      <c r="F35" s="19"/>
      <c r="G35" s="19"/>
      <c r="H35" s="20"/>
    </row>
    <row r="36" spans="1:8" x14ac:dyDescent="0.2">
      <c r="A36" s="18" t="s">
        <v>43</v>
      </c>
      <c r="B36" s="22">
        <v>235502</v>
      </c>
      <c r="C36" s="22"/>
      <c r="D36" s="22">
        <f>'OFC SCH REPORT'!D36</f>
        <v>881838</v>
      </c>
      <c r="E36" s="22"/>
      <c r="F36" s="22"/>
      <c r="G36" s="22"/>
      <c r="H36" s="28"/>
    </row>
    <row r="37" spans="1:8" x14ac:dyDescent="0.2">
      <c r="A37" s="18" t="s">
        <v>44</v>
      </c>
      <c r="B37" s="22">
        <v>161352</v>
      </c>
      <c r="C37" s="22"/>
      <c r="D37" s="22">
        <f>'OFC SCH REPORT'!D37</f>
        <v>604184</v>
      </c>
      <c r="E37" s="22"/>
      <c r="F37" s="22"/>
      <c r="G37" s="22"/>
      <c r="H37" s="28"/>
    </row>
    <row r="38" spans="1:8" x14ac:dyDescent="0.2">
      <c r="A38" s="18" t="s">
        <v>45</v>
      </c>
      <c r="B38" s="22">
        <v>251767</v>
      </c>
      <c r="C38" s="22"/>
      <c r="D38" s="22">
        <f>'OFC SCH REPORT'!D38</f>
        <v>942743</v>
      </c>
      <c r="E38" s="22"/>
      <c r="F38" s="22"/>
      <c r="G38" s="22"/>
      <c r="H38" s="28"/>
    </row>
    <row r="39" spans="1:8" x14ac:dyDescent="0.2">
      <c r="A39" s="18" t="s">
        <v>46</v>
      </c>
      <c r="B39" s="22">
        <v>6639</v>
      </c>
      <c r="C39" s="22"/>
      <c r="D39" s="22">
        <f>'OFC SCH REPORT'!D39</f>
        <v>24860</v>
      </c>
      <c r="E39" s="22"/>
      <c r="F39" s="22"/>
      <c r="G39" s="22"/>
      <c r="H39" s="28"/>
    </row>
    <row r="40" spans="1:8" x14ac:dyDescent="0.2">
      <c r="A40" s="18"/>
      <c r="B40" s="19"/>
      <c r="C40" s="19"/>
      <c r="D40" s="19"/>
      <c r="E40" s="19"/>
      <c r="F40" s="19"/>
      <c r="G40" s="19"/>
      <c r="H40" s="20"/>
    </row>
    <row r="41" spans="1:8" ht="16.5" thickBot="1" x14ac:dyDescent="0.3">
      <c r="A41" s="24" t="s">
        <v>28</v>
      </c>
      <c r="B41" s="13">
        <f>SUM(B36:B40)</f>
        <v>655260</v>
      </c>
      <c r="C41" s="12" t="s">
        <v>51</v>
      </c>
      <c r="D41" s="13">
        <f>SUM(D36:D40)</f>
        <v>2453625</v>
      </c>
      <c r="E41" s="12"/>
      <c r="F41" s="12"/>
      <c r="G41" s="12"/>
      <c r="H41" s="33"/>
    </row>
    <row r="43" spans="1:8" x14ac:dyDescent="0.2">
      <c r="A43" s="11" t="s">
        <v>59</v>
      </c>
    </row>
    <row r="44" spans="1:8" x14ac:dyDescent="0.2">
      <c r="A44" s="11" t="s">
        <v>58</v>
      </c>
    </row>
    <row r="45" spans="1:8" x14ac:dyDescent="0.2">
      <c r="A45" s="11" t="s">
        <v>61</v>
      </c>
    </row>
    <row r="46" spans="1:8" x14ac:dyDescent="0.2">
      <c r="A46" s="11" t="s">
        <v>62</v>
      </c>
      <c r="B46" s="36">
        <v>182917</v>
      </c>
      <c r="C46" s="36"/>
      <c r="D46" s="36">
        <f>'OFC SCH REPORT'!$D$46</f>
        <v>822077</v>
      </c>
    </row>
  </sheetData>
  <mergeCells count="5">
    <mergeCell ref="B14:F14"/>
    <mergeCell ref="A1:H1"/>
    <mergeCell ref="A2:H2"/>
    <mergeCell ref="A3:H3"/>
    <mergeCell ref="A4:H4"/>
  </mergeCells>
  <phoneticPr fontId="0" type="noConversion"/>
  <printOptions horizontalCentered="1"/>
  <pageMargins left="0.75" right="0.75" top="1" bottom="1" header="0.5" footer="0.5"/>
  <pageSetup scale="6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opLeftCell="A10" workbookViewId="0">
      <selection activeCell="B31" sqref="B31"/>
    </sheetView>
  </sheetViews>
  <sheetFormatPr defaultRowHeight="15" x14ac:dyDescent="0.2"/>
  <cols>
    <col min="1" max="1" width="49.5703125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1.42578125" style="11" bestFit="1" customWidth="1"/>
    <col min="9" max="16384" width="9.140625" style="11"/>
  </cols>
  <sheetData>
    <row r="1" spans="1:8" ht="15.75" x14ac:dyDescent="0.25">
      <c r="A1" s="69" t="s">
        <v>17</v>
      </c>
      <c r="B1" s="70"/>
      <c r="C1" s="70"/>
      <c r="D1" s="70"/>
      <c r="E1" s="70"/>
      <c r="F1" s="70"/>
      <c r="G1" s="70"/>
      <c r="H1" s="71"/>
    </row>
    <row r="2" spans="1:8" ht="15.75" x14ac:dyDescent="0.25">
      <c r="A2" s="72" t="s">
        <v>18</v>
      </c>
      <c r="B2" s="68"/>
      <c r="C2" s="68"/>
      <c r="D2" s="68"/>
      <c r="E2" s="68"/>
      <c r="F2" s="68"/>
      <c r="G2" s="68"/>
      <c r="H2" s="73"/>
    </row>
    <row r="3" spans="1:8" ht="15.75" x14ac:dyDescent="0.25">
      <c r="A3" s="72" t="str">
        <f>'OFC SCH REPORT'!$A$3</f>
        <v>2014-15 FINANCIAL REPORT</v>
      </c>
      <c r="B3" s="68"/>
      <c r="C3" s="68"/>
      <c r="D3" s="68"/>
      <c r="E3" s="68"/>
      <c r="F3" s="68"/>
      <c r="G3" s="68"/>
      <c r="H3" s="73"/>
    </row>
    <row r="4" spans="1:8" ht="15.75" x14ac:dyDescent="0.25">
      <c r="A4" s="72" t="s">
        <v>76</v>
      </c>
      <c r="B4" s="68"/>
      <c r="C4" s="68"/>
      <c r="D4" s="68"/>
      <c r="E4" s="68"/>
      <c r="F4" s="68"/>
      <c r="G4" s="68"/>
      <c r="H4" s="73"/>
    </row>
    <row r="5" spans="1:8" x14ac:dyDescent="0.2">
      <c r="A5" s="18"/>
      <c r="B5" s="19"/>
      <c r="C5" s="19"/>
      <c r="D5" s="19"/>
      <c r="E5" s="19"/>
      <c r="F5" s="19"/>
      <c r="G5" s="19"/>
      <c r="H5" s="20"/>
    </row>
    <row r="6" spans="1:8" ht="15.75" x14ac:dyDescent="0.25">
      <c r="A6" s="21" t="s">
        <v>19</v>
      </c>
      <c r="B6" s="16" t="s">
        <v>20</v>
      </c>
      <c r="C6" s="16" t="s">
        <v>21</v>
      </c>
      <c r="D6" s="16" t="s">
        <v>22</v>
      </c>
      <c r="E6" s="16" t="s">
        <v>21</v>
      </c>
      <c r="F6" s="16" t="s">
        <v>23</v>
      </c>
      <c r="G6" s="16" t="s">
        <v>21</v>
      </c>
      <c r="H6" s="20"/>
    </row>
    <row r="7" spans="1:8" x14ac:dyDescent="0.2">
      <c r="A7" s="18"/>
      <c r="B7" s="19"/>
      <c r="C7" s="19"/>
      <c r="D7" s="19"/>
      <c r="E7" s="19"/>
      <c r="F7" s="19"/>
      <c r="G7" s="19"/>
      <c r="H7" s="20"/>
    </row>
    <row r="8" spans="1:8" x14ac:dyDescent="0.2">
      <c r="A8" s="18" t="s">
        <v>24</v>
      </c>
      <c r="B8" s="22">
        <v>674312</v>
      </c>
      <c r="C8" s="23">
        <f>B8/B12</f>
        <v>0.15759999999999999</v>
      </c>
      <c r="D8" s="22">
        <f>'OFC SCH REPORT'!D8</f>
        <v>9153791</v>
      </c>
      <c r="E8" s="23">
        <f>'OFC SCH REPORT'!E8</f>
        <v>0.1658</v>
      </c>
      <c r="F8" s="22">
        <f>'OFC SCH REPORT'!F8</f>
        <v>3111699948</v>
      </c>
      <c r="G8" s="23">
        <f>'OFC SCH REPORT'!G8</f>
        <v>0.13270000000000001</v>
      </c>
      <c r="H8" s="20"/>
    </row>
    <row r="9" spans="1:8" x14ac:dyDescent="0.2">
      <c r="A9" s="18" t="s">
        <v>25</v>
      </c>
      <c r="B9" s="22">
        <v>3603075</v>
      </c>
      <c r="C9" s="23">
        <f>B9/B12</f>
        <v>0.84199999999999997</v>
      </c>
      <c r="D9" s="22">
        <f>'OFC SCH REPORT'!D9</f>
        <v>46021963</v>
      </c>
      <c r="E9" s="23">
        <f>'OFC SCH REPORT'!E9</f>
        <v>0.83379999999999999</v>
      </c>
      <c r="F9" s="22">
        <f>'OFC SCH REPORT'!F9</f>
        <v>20281295747</v>
      </c>
      <c r="G9" s="23">
        <f>'OFC SCH REPORT'!G9</f>
        <v>0.86460000000000004</v>
      </c>
      <c r="H9" s="20"/>
    </row>
    <row r="10" spans="1:8" x14ac:dyDescent="0.2">
      <c r="A10" s="18" t="s">
        <v>26</v>
      </c>
      <c r="B10" s="22">
        <v>1736</v>
      </c>
      <c r="C10" s="23">
        <f>B10/B12</f>
        <v>4.0000000000000002E-4</v>
      </c>
      <c r="D10" s="22">
        <f>'OFC SCH REPORT'!D10</f>
        <v>21901</v>
      </c>
      <c r="E10" s="23">
        <f>'OFC SCH REPORT'!E10</f>
        <v>4.0000000000000002E-4</v>
      </c>
      <c r="F10" s="22">
        <f>'OFC SCH REPORT'!F10</f>
        <v>9838319</v>
      </c>
      <c r="G10" s="23">
        <f>'OFC SCH REPORT'!G10</f>
        <v>4.0000000000000002E-4</v>
      </c>
      <c r="H10" s="20"/>
    </row>
    <row r="11" spans="1:8" x14ac:dyDescent="0.2">
      <c r="A11" s="18" t="s">
        <v>27</v>
      </c>
      <c r="B11" s="22">
        <v>0</v>
      </c>
      <c r="C11" s="23">
        <v>0</v>
      </c>
      <c r="D11" s="22">
        <f>'OFC SCH REPORT'!D11</f>
        <v>0</v>
      </c>
      <c r="E11" s="23">
        <f>'OFC SCH REPORT'!E11</f>
        <v>0</v>
      </c>
      <c r="F11" s="22">
        <f>'OFC SCH REPORT'!F11</f>
        <v>54160189</v>
      </c>
      <c r="G11" s="23">
        <f>'OFC SCH REPORT'!G11</f>
        <v>2.3E-3</v>
      </c>
      <c r="H11" s="20"/>
    </row>
    <row r="12" spans="1:8" ht="16.5" thickBot="1" x14ac:dyDescent="0.3">
      <c r="A12" s="24" t="s">
        <v>28</v>
      </c>
      <c r="B12" s="13">
        <f t="shared" ref="B12:C12" si="0">SUM(B8:B11)</f>
        <v>4279123</v>
      </c>
      <c r="C12" s="14">
        <f t="shared" si="0"/>
        <v>1</v>
      </c>
      <c r="D12" s="13">
        <f>'OFC SCH REPORT'!D12</f>
        <v>55197655</v>
      </c>
      <c r="E12" s="14">
        <f>'OFC SCH REPORT'!E12</f>
        <v>1</v>
      </c>
      <c r="F12" s="13">
        <f>'OFC SCH REPORT'!F12</f>
        <v>23456994203</v>
      </c>
      <c r="G12" s="14">
        <f>'OFC SCH REPORT'!G12</f>
        <v>1</v>
      </c>
      <c r="H12" s="25"/>
    </row>
    <row r="13" spans="1:8" x14ac:dyDescent="0.2">
      <c r="A13" s="18"/>
      <c r="B13" s="19"/>
      <c r="C13" s="19"/>
      <c r="D13" s="19"/>
      <c r="E13" s="19"/>
      <c r="F13" s="26"/>
      <c r="G13" s="23"/>
      <c r="H13" s="20"/>
    </row>
    <row r="14" spans="1:8" ht="15.75" x14ac:dyDescent="0.25">
      <c r="A14" s="21" t="s">
        <v>29</v>
      </c>
      <c r="B14" s="68" t="s">
        <v>30</v>
      </c>
      <c r="C14" s="68"/>
      <c r="D14" s="68"/>
      <c r="E14" s="68"/>
      <c r="F14" s="68"/>
      <c r="G14" s="27"/>
      <c r="H14" s="17" t="s">
        <v>28</v>
      </c>
    </row>
    <row r="15" spans="1:8" ht="15.75" x14ac:dyDescent="0.25">
      <c r="A15" s="21"/>
      <c r="B15" s="16" t="s">
        <v>20</v>
      </c>
      <c r="C15" s="27"/>
      <c r="D15" s="16" t="s">
        <v>22</v>
      </c>
      <c r="E15" s="27"/>
      <c r="F15" s="16" t="s">
        <v>23</v>
      </c>
      <c r="G15" s="27"/>
      <c r="H15" s="17" t="s">
        <v>31</v>
      </c>
    </row>
    <row r="16" spans="1:8" x14ac:dyDescent="0.2">
      <c r="A16" s="18"/>
      <c r="B16" s="19"/>
      <c r="C16" s="19"/>
      <c r="D16" s="19"/>
      <c r="E16" s="19"/>
      <c r="F16" s="19"/>
      <c r="G16" s="19"/>
      <c r="H16" s="20"/>
    </row>
    <row r="17" spans="1:8" x14ac:dyDescent="0.2">
      <c r="A17" s="18" t="s">
        <v>32</v>
      </c>
      <c r="B17" s="22">
        <v>4235</v>
      </c>
      <c r="C17" s="19"/>
      <c r="D17" s="22">
        <f>'OFC SCH REPORT'!D17</f>
        <v>3929</v>
      </c>
      <c r="E17" s="22"/>
      <c r="F17" s="22">
        <f>'OFC SCH REPORT'!F17</f>
        <v>4602</v>
      </c>
      <c r="G17" s="19"/>
      <c r="H17" s="28">
        <v>2311648</v>
      </c>
    </row>
    <row r="18" spans="1:8" x14ac:dyDescent="0.2">
      <c r="A18" s="18" t="s">
        <v>33</v>
      </c>
      <c r="B18" s="22">
        <v>625</v>
      </c>
      <c r="C18" s="19" t="s">
        <v>4</v>
      </c>
      <c r="D18" s="22">
        <f>'OFC SCH REPORT'!D18</f>
        <v>842</v>
      </c>
      <c r="E18" s="22"/>
      <c r="F18" s="22">
        <f>'OFC SCH REPORT'!F18</f>
        <v>937</v>
      </c>
      <c r="G18" s="19"/>
      <c r="H18" s="28">
        <v>431779</v>
      </c>
    </row>
    <row r="19" spans="1:8" x14ac:dyDescent="0.2">
      <c r="A19" s="18" t="s">
        <v>34</v>
      </c>
      <c r="B19" s="22">
        <v>270</v>
      </c>
      <c r="C19" s="19"/>
      <c r="D19" s="22">
        <f>'OFC SCH REPORT'!D19</f>
        <v>428</v>
      </c>
      <c r="E19" s="22"/>
      <c r="F19" s="22">
        <f>'OFC SCH REPORT'!F19</f>
        <v>183</v>
      </c>
      <c r="G19" s="19"/>
      <c r="H19" s="28">
        <v>128746</v>
      </c>
    </row>
    <row r="20" spans="1:8" x14ac:dyDescent="0.2">
      <c r="A20" s="18" t="s">
        <v>35</v>
      </c>
      <c r="B20" s="22">
        <v>746</v>
      </c>
      <c r="C20" s="19" t="s">
        <v>4</v>
      </c>
      <c r="D20" s="22">
        <f>'OFC SCH REPORT'!D20</f>
        <v>487</v>
      </c>
      <c r="E20" s="22"/>
      <c r="F20" s="22">
        <f>'OFC SCH REPORT'!F20</f>
        <v>551</v>
      </c>
      <c r="G20" s="19"/>
      <c r="H20" s="28">
        <v>332553</v>
      </c>
    </row>
    <row r="21" spans="1:8" ht="15.75" x14ac:dyDescent="0.25">
      <c r="A21" s="18" t="s">
        <v>36</v>
      </c>
      <c r="B21" s="22">
        <v>359</v>
      </c>
      <c r="C21" s="19"/>
      <c r="D21" s="22">
        <f>'OFC SCH REPORT'!D21</f>
        <v>399</v>
      </c>
      <c r="E21" s="22"/>
      <c r="F21" s="22">
        <f>'OFC SCH REPORT'!F21</f>
        <v>235</v>
      </c>
      <c r="G21" s="34" t="s">
        <v>51</v>
      </c>
      <c r="H21" s="28">
        <v>202634</v>
      </c>
    </row>
    <row r="22" spans="1:8" x14ac:dyDescent="0.2">
      <c r="A22" s="18" t="s">
        <v>37</v>
      </c>
      <c r="B22" s="22">
        <v>617</v>
      </c>
      <c r="C22" s="19"/>
      <c r="D22" s="22">
        <f>'OFC SCH REPORT'!D22</f>
        <v>543</v>
      </c>
      <c r="E22" s="22"/>
      <c r="F22" s="22">
        <f>'OFC SCH REPORT'!F22</f>
        <v>487</v>
      </c>
      <c r="G22" s="19"/>
      <c r="H22" s="28">
        <v>290670</v>
      </c>
    </row>
    <row r="23" spans="1:8" x14ac:dyDescent="0.2">
      <c r="A23" s="18" t="s">
        <v>38</v>
      </c>
      <c r="B23" s="22">
        <v>1025</v>
      </c>
      <c r="C23" s="19"/>
      <c r="D23" s="22">
        <f>'OFC SCH REPORT'!D23</f>
        <v>775</v>
      </c>
      <c r="E23" s="22"/>
      <c r="F23" s="22">
        <f>'OFC SCH REPORT'!F23</f>
        <v>908</v>
      </c>
      <c r="G23" s="19"/>
      <c r="H23" s="28">
        <v>449329</v>
      </c>
    </row>
    <row r="24" spans="1:8" x14ac:dyDescent="0.2">
      <c r="A24" s="18" t="s">
        <v>39</v>
      </c>
      <c r="B24" s="22">
        <v>175</v>
      </c>
      <c r="C24" s="19"/>
      <c r="D24" s="22">
        <f>'OFC SCH REPORT'!D24</f>
        <v>210</v>
      </c>
      <c r="E24" s="22"/>
      <c r="F24" s="22">
        <f>'OFC SCH REPORT'!F24</f>
        <v>192</v>
      </c>
      <c r="G24" s="19"/>
      <c r="H24" s="28">
        <v>131764</v>
      </c>
    </row>
    <row r="25" spans="1:8" x14ac:dyDescent="0.2">
      <c r="A25" s="18"/>
      <c r="B25" s="22"/>
      <c r="C25" s="19"/>
      <c r="D25" s="22"/>
      <c r="E25" s="19"/>
      <c r="F25" s="22"/>
      <c r="G25" s="19"/>
      <c r="H25" s="28"/>
    </row>
    <row r="26" spans="1:8" ht="16.5" thickBot="1" x14ac:dyDescent="0.3">
      <c r="A26" s="24" t="s">
        <v>40</v>
      </c>
      <c r="B26" s="13">
        <f>SUM(B17:B25)</f>
        <v>8052</v>
      </c>
      <c r="C26" s="12"/>
      <c r="D26" s="13">
        <f>SUM(D17:D25)</f>
        <v>7613</v>
      </c>
      <c r="E26" s="12"/>
      <c r="F26" s="13">
        <f>SUM(F17:F25)</f>
        <v>8095</v>
      </c>
      <c r="G26" s="12"/>
      <c r="H26" s="29">
        <f>SUM(H17:H25)</f>
        <v>4279123</v>
      </c>
    </row>
    <row r="27" spans="1:8" x14ac:dyDescent="0.2">
      <c r="A27" s="18"/>
      <c r="B27" s="19"/>
      <c r="C27" s="19"/>
      <c r="D27" s="19"/>
      <c r="E27" s="19"/>
      <c r="F27" s="19"/>
      <c r="G27" s="19"/>
      <c r="H27" s="20"/>
    </row>
    <row r="28" spans="1:8" ht="15.75" x14ac:dyDescent="0.25">
      <c r="A28" s="21" t="s">
        <v>66</v>
      </c>
      <c r="B28" s="19"/>
      <c r="C28" s="19"/>
      <c r="D28" s="19"/>
      <c r="E28" s="19"/>
      <c r="F28" s="19"/>
      <c r="G28" s="19"/>
      <c r="H28" s="20"/>
    </row>
    <row r="29" spans="1:8" x14ac:dyDescent="0.2">
      <c r="A29" s="18" t="s">
        <v>41</v>
      </c>
      <c r="B29" s="22">
        <v>3376</v>
      </c>
      <c r="C29" s="22" t="s">
        <v>47</v>
      </c>
      <c r="D29" s="22">
        <f>'OFC SCH REPORT'!D29</f>
        <v>3383</v>
      </c>
      <c r="E29" s="22"/>
      <c r="F29" s="22">
        <f>'OFC SCH REPORT'!F29</f>
        <v>3924</v>
      </c>
      <c r="G29" s="22"/>
      <c r="H29" s="28">
        <v>1293858</v>
      </c>
    </row>
    <row r="30" spans="1:8" x14ac:dyDescent="0.2">
      <c r="A30" s="18" t="s">
        <v>54</v>
      </c>
      <c r="B30" s="22">
        <v>3874</v>
      </c>
      <c r="C30" s="22"/>
      <c r="D30" s="22">
        <f>'OFC SCH REPORT'!D30</f>
        <v>3964</v>
      </c>
      <c r="E30" s="22"/>
      <c r="F30" s="22">
        <f>'OFC SCH REPORT'!F30</f>
        <v>4955</v>
      </c>
      <c r="G30" s="22"/>
      <c r="H30" s="28">
        <v>208407</v>
      </c>
    </row>
    <row r="31" spans="1:8" x14ac:dyDescent="0.2">
      <c r="A31" s="18" t="s">
        <v>42</v>
      </c>
      <c r="B31" s="22">
        <v>6945</v>
      </c>
      <c r="C31" s="22"/>
      <c r="D31" s="22">
        <f>'OFC SCH REPORT'!D31</f>
        <v>5592</v>
      </c>
      <c r="E31" s="22"/>
      <c r="F31" s="22">
        <f>'OFC SCH REPORT'!F31</f>
        <v>7080</v>
      </c>
      <c r="G31" s="22"/>
      <c r="H31" s="28">
        <v>809383</v>
      </c>
    </row>
    <row r="32" spans="1:8" x14ac:dyDescent="0.2">
      <c r="A32" s="18" t="s">
        <v>90</v>
      </c>
      <c r="B32" s="22">
        <v>0</v>
      </c>
      <c r="C32" s="22"/>
      <c r="D32" s="22">
        <f>'OFC SCH REPORT'!D32</f>
        <v>2965</v>
      </c>
      <c r="E32" s="22"/>
      <c r="F32" s="22">
        <f>'OFC SCH REPORT'!F32</f>
        <v>3821</v>
      </c>
      <c r="G32" s="22"/>
      <c r="H32" s="28">
        <v>0</v>
      </c>
    </row>
    <row r="33" spans="1:8" ht="15.75" thickBot="1" x14ac:dyDescent="0.25">
      <c r="A33" s="30" t="s">
        <v>87</v>
      </c>
      <c r="B33" s="15" t="s">
        <v>48</v>
      </c>
      <c r="C33" s="15"/>
      <c r="D33" s="15" t="str">
        <f>'OFC SCH REPORT'!D33</f>
        <v>*</v>
      </c>
      <c r="E33" s="15"/>
      <c r="F33" s="15" t="str">
        <f>'OFC SCH REPORT'!F33</f>
        <v>*</v>
      </c>
      <c r="G33" s="15"/>
      <c r="H33" s="31" t="s">
        <v>48</v>
      </c>
    </row>
    <row r="34" spans="1:8" x14ac:dyDescent="0.2">
      <c r="A34" s="18"/>
      <c r="B34" s="19"/>
      <c r="C34" s="19"/>
      <c r="D34" s="19"/>
      <c r="E34" s="19"/>
      <c r="F34" s="19"/>
      <c r="G34" s="19"/>
      <c r="H34" s="20"/>
    </row>
    <row r="35" spans="1:8" ht="15.75" x14ac:dyDescent="0.25">
      <c r="A35" s="21" t="s">
        <v>50</v>
      </c>
      <c r="B35" s="19"/>
      <c r="C35" s="19"/>
      <c r="D35" s="19"/>
      <c r="E35" s="19"/>
      <c r="F35" s="19"/>
      <c r="G35" s="19"/>
      <c r="H35" s="20"/>
    </row>
    <row r="36" spans="1:8" x14ac:dyDescent="0.2">
      <c r="A36" s="18" t="s">
        <v>43</v>
      </c>
      <c r="B36" s="22">
        <v>72827</v>
      </c>
      <c r="C36" s="22"/>
      <c r="D36" s="22">
        <f>'OFC SCH REPORT'!D36</f>
        <v>881838</v>
      </c>
      <c r="E36" s="22"/>
      <c r="F36" s="22"/>
      <c r="G36" s="22"/>
      <c r="H36" s="28"/>
    </row>
    <row r="37" spans="1:8" x14ac:dyDescent="0.2">
      <c r="A37" s="18" t="s">
        <v>44</v>
      </c>
      <c r="B37" s="22">
        <v>49897</v>
      </c>
      <c r="C37" s="22"/>
      <c r="D37" s="22">
        <f>'OFC SCH REPORT'!D37</f>
        <v>604184</v>
      </c>
      <c r="E37" s="22"/>
      <c r="F37" s="22"/>
      <c r="G37" s="22"/>
      <c r="H37" s="28"/>
    </row>
    <row r="38" spans="1:8" x14ac:dyDescent="0.2">
      <c r="A38" s="18" t="s">
        <v>45</v>
      </c>
      <c r="B38" s="22">
        <v>77857</v>
      </c>
      <c r="C38" s="22"/>
      <c r="D38" s="22">
        <f>'OFC SCH REPORT'!D38</f>
        <v>942743</v>
      </c>
      <c r="E38" s="22"/>
      <c r="F38" s="22"/>
      <c r="G38" s="22"/>
      <c r="H38" s="28"/>
    </row>
    <row r="39" spans="1:8" x14ac:dyDescent="0.2">
      <c r="A39" s="18" t="s">
        <v>46</v>
      </c>
      <c r="B39" s="22">
        <v>2053</v>
      </c>
      <c r="C39" s="22"/>
      <c r="D39" s="22">
        <f>'OFC SCH REPORT'!D39</f>
        <v>24860</v>
      </c>
      <c r="E39" s="22"/>
      <c r="F39" s="22"/>
      <c r="G39" s="22"/>
      <c r="H39" s="28"/>
    </row>
    <row r="40" spans="1:8" x14ac:dyDescent="0.2">
      <c r="A40" s="18"/>
      <c r="B40" s="19"/>
      <c r="C40" s="19"/>
      <c r="D40" s="19"/>
      <c r="E40" s="19"/>
      <c r="F40" s="19"/>
      <c r="G40" s="19"/>
      <c r="H40" s="20"/>
    </row>
    <row r="41" spans="1:8" ht="16.5" thickBot="1" x14ac:dyDescent="0.3">
      <c r="A41" s="24" t="s">
        <v>28</v>
      </c>
      <c r="B41" s="13">
        <f>SUM(B36:B40)</f>
        <v>202634</v>
      </c>
      <c r="C41" s="12" t="s">
        <v>51</v>
      </c>
      <c r="D41" s="13">
        <f>SUM(D36:D40)</f>
        <v>2453625</v>
      </c>
      <c r="E41" s="12"/>
      <c r="F41" s="12"/>
      <c r="G41" s="12"/>
      <c r="H41" s="33"/>
    </row>
    <row r="43" spans="1:8" x14ac:dyDescent="0.2">
      <c r="A43" s="11" t="s">
        <v>59</v>
      </c>
    </row>
    <row r="44" spans="1:8" x14ac:dyDescent="0.2">
      <c r="A44" s="11" t="s">
        <v>58</v>
      </c>
    </row>
    <row r="45" spans="1:8" x14ac:dyDescent="0.2">
      <c r="A45" s="11" t="s">
        <v>61</v>
      </c>
    </row>
    <row r="46" spans="1:8" x14ac:dyDescent="0.2">
      <c r="A46" s="11" t="s">
        <v>62</v>
      </c>
      <c r="B46" s="36">
        <v>91411</v>
      </c>
      <c r="C46" s="36"/>
      <c r="D46" s="36">
        <f>'OFC SCH REPORT'!$D$46</f>
        <v>822077</v>
      </c>
    </row>
  </sheetData>
  <mergeCells count="5">
    <mergeCell ref="B14:F14"/>
    <mergeCell ref="A1:H1"/>
    <mergeCell ref="A2:H2"/>
    <mergeCell ref="A3:H3"/>
    <mergeCell ref="A4:H4"/>
  </mergeCells>
  <phoneticPr fontId="0" type="noConversion"/>
  <printOptions horizontalCentered="1"/>
  <pageMargins left="0.75" right="0.75" top="1" bottom="1" header="0.5" footer="0.5"/>
  <pageSetup scale="68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opLeftCell="A11" workbookViewId="0">
      <selection activeCell="B40" sqref="B40"/>
    </sheetView>
  </sheetViews>
  <sheetFormatPr defaultRowHeight="15" x14ac:dyDescent="0.2"/>
  <cols>
    <col min="1" max="1" width="49.42578125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1.42578125" style="11" bestFit="1" customWidth="1"/>
    <col min="9" max="16384" width="9.140625" style="11"/>
  </cols>
  <sheetData>
    <row r="1" spans="1:8" ht="15.75" x14ac:dyDescent="0.25">
      <c r="A1" s="69" t="s">
        <v>17</v>
      </c>
      <c r="B1" s="70"/>
      <c r="C1" s="70"/>
      <c r="D1" s="70"/>
      <c r="E1" s="70"/>
      <c r="F1" s="70"/>
      <c r="G1" s="70"/>
      <c r="H1" s="71"/>
    </row>
    <row r="2" spans="1:8" ht="15.75" x14ac:dyDescent="0.25">
      <c r="A2" s="72" t="s">
        <v>18</v>
      </c>
      <c r="B2" s="68"/>
      <c r="C2" s="68"/>
      <c r="D2" s="68"/>
      <c r="E2" s="68"/>
      <c r="F2" s="68"/>
      <c r="G2" s="68"/>
      <c r="H2" s="73"/>
    </row>
    <row r="3" spans="1:8" ht="15.75" x14ac:dyDescent="0.25">
      <c r="A3" s="72" t="str">
        <f>'OFC SCH REPORT'!$A$3</f>
        <v>2014-15 FINANCIAL REPORT</v>
      </c>
      <c r="B3" s="68"/>
      <c r="C3" s="68"/>
      <c r="D3" s="68"/>
      <c r="E3" s="68"/>
      <c r="F3" s="68"/>
      <c r="G3" s="68"/>
      <c r="H3" s="73"/>
    </row>
    <row r="4" spans="1:8" ht="15.75" x14ac:dyDescent="0.25">
      <c r="A4" s="72" t="s">
        <v>78</v>
      </c>
      <c r="B4" s="68"/>
      <c r="C4" s="68"/>
      <c r="D4" s="68"/>
      <c r="E4" s="68"/>
      <c r="F4" s="68"/>
      <c r="G4" s="68"/>
      <c r="H4" s="73"/>
    </row>
    <row r="5" spans="1:8" x14ac:dyDescent="0.2">
      <c r="A5" s="18"/>
      <c r="B5" s="19"/>
      <c r="C5" s="19"/>
      <c r="D5" s="19"/>
      <c r="E5" s="19"/>
      <c r="F5" s="19"/>
      <c r="G5" s="19"/>
      <c r="H5" s="20"/>
    </row>
    <row r="6" spans="1:8" ht="15.75" x14ac:dyDescent="0.25">
      <c r="A6" s="21" t="s">
        <v>19</v>
      </c>
      <c r="B6" s="16" t="s">
        <v>20</v>
      </c>
      <c r="C6" s="16" t="s">
        <v>21</v>
      </c>
      <c r="D6" s="16" t="s">
        <v>22</v>
      </c>
      <c r="E6" s="16" t="s">
        <v>21</v>
      </c>
      <c r="F6" s="16" t="s">
        <v>23</v>
      </c>
      <c r="G6" s="16" t="s">
        <v>21</v>
      </c>
      <c r="H6" s="20"/>
    </row>
    <row r="7" spans="1:8" x14ac:dyDescent="0.2">
      <c r="A7" s="18"/>
      <c r="B7" s="19"/>
      <c r="C7" s="19"/>
      <c r="D7" s="19"/>
      <c r="E7" s="19"/>
      <c r="F7" s="19"/>
      <c r="G7" s="19"/>
      <c r="H7" s="20"/>
    </row>
    <row r="8" spans="1:8" x14ac:dyDescent="0.2">
      <c r="A8" s="18" t="s">
        <v>24</v>
      </c>
      <c r="B8" s="22">
        <v>334020</v>
      </c>
      <c r="C8" s="23">
        <f>B8/B12</f>
        <v>0.20080000000000001</v>
      </c>
      <c r="D8" s="22">
        <f>'OFC SCH REPORT'!D8</f>
        <v>9153791</v>
      </c>
      <c r="E8" s="23">
        <f>'OFC SCH REPORT'!E8</f>
        <v>0.1658</v>
      </c>
      <c r="F8" s="22">
        <f>'OFC SCH REPORT'!F8</f>
        <v>3111699948</v>
      </c>
      <c r="G8" s="23">
        <f>'OFC SCH REPORT'!G8</f>
        <v>0.13270000000000001</v>
      </c>
      <c r="H8" s="20"/>
    </row>
    <row r="9" spans="1:8" x14ac:dyDescent="0.2">
      <c r="A9" s="18" t="s">
        <v>25</v>
      </c>
      <c r="B9" s="22">
        <v>1329507</v>
      </c>
      <c r="C9" s="23">
        <f>B9/B12</f>
        <v>0.79910000000000003</v>
      </c>
      <c r="D9" s="22">
        <f>'OFC SCH REPORT'!D9</f>
        <v>46021963</v>
      </c>
      <c r="E9" s="23">
        <f>'OFC SCH REPORT'!E9</f>
        <v>0.83379999999999999</v>
      </c>
      <c r="F9" s="22">
        <f>'OFC SCH REPORT'!F9</f>
        <v>20281295747</v>
      </c>
      <c r="G9" s="23">
        <f>'OFC SCH REPORT'!G9</f>
        <v>0.86460000000000004</v>
      </c>
      <c r="H9" s="20"/>
    </row>
    <row r="10" spans="1:8" x14ac:dyDescent="0.2">
      <c r="A10" s="18" t="s">
        <v>26</v>
      </c>
      <c r="B10" s="22">
        <v>317</v>
      </c>
      <c r="C10" s="23">
        <v>1E-4</v>
      </c>
      <c r="D10" s="22">
        <f>'OFC SCH REPORT'!D10</f>
        <v>21901</v>
      </c>
      <c r="E10" s="23">
        <f>'OFC SCH REPORT'!E10</f>
        <v>4.0000000000000002E-4</v>
      </c>
      <c r="F10" s="22">
        <f>'OFC SCH REPORT'!F10</f>
        <v>9838319</v>
      </c>
      <c r="G10" s="23">
        <f>'OFC SCH REPORT'!G10</f>
        <v>4.0000000000000002E-4</v>
      </c>
      <c r="H10" s="20"/>
    </row>
    <row r="11" spans="1:8" x14ac:dyDescent="0.2">
      <c r="A11" s="18" t="s">
        <v>27</v>
      </c>
      <c r="B11" s="22">
        <v>0</v>
      </c>
      <c r="C11" s="23">
        <v>0</v>
      </c>
      <c r="D11" s="22">
        <f>'OFC SCH REPORT'!D11</f>
        <v>0</v>
      </c>
      <c r="E11" s="23">
        <f>'OFC SCH REPORT'!E11</f>
        <v>0</v>
      </c>
      <c r="F11" s="22">
        <f>'OFC SCH REPORT'!F11</f>
        <v>54160189</v>
      </c>
      <c r="G11" s="23">
        <f>'OFC SCH REPORT'!G11</f>
        <v>2.3E-3</v>
      </c>
      <c r="H11" s="20"/>
    </row>
    <row r="12" spans="1:8" ht="16.5" thickBot="1" x14ac:dyDescent="0.3">
      <c r="A12" s="24" t="s">
        <v>28</v>
      </c>
      <c r="B12" s="13">
        <f t="shared" ref="B12:C12" si="0">SUM(B8:B11)</f>
        <v>1663844</v>
      </c>
      <c r="C12" s="14">
        <f t="shared" si="0"/>
        <v>1</v>
      </c>
      <c r="D12" s="13">
        <f>'OFC SCH REPORT'!D12</f>
        <v>55197655</v>
      </c>
      <c r="E12" s="14">
        <f>'OFC SCH REPORT'!E12</f>
        <v>1</v>
      </c>
      <c r="F12" s="13">
        <f>'OFC SCH REPORT'!F12</f>
        <v>23456994203</v>
      </c>
      <c r="G12" s="14">
        <f>'OFC SCH REPORT'!G12</f>
        <v>1</v>
      </c>
      <c r="H12" s="25"/>
    </row>
    <row r="13" spans="1:8" x14ac:dyDescent="0.2">
      <c r="A13" s="18"/>
      <c r="B13" s="19"/>
      <c r="C13" s="19"/>
      <c r="D13" s="19"/>
      <c r="E13" s="19"/>
      <c r="F13" s="26"/>
      <c r="G13" s="23"/>
      <c r="H13" s="20"/>
    </row>
    <row r="14" spans="1:8" ht="15.75" x14ac:dyDescent="0.25">
      <c r="A14" s="21" t="s">
        <v>29</v>
      </c>
      <c r="B14" s="68" t="s">
        <v>30</v>
      </c>
      <c r="C14" s="68"/>
      <c r="D14" s="68"/>
      <c r="E14" s="68"/>
      <c r="F14" s="68"/>
      <c r="G14" s="27"/>
      <c r="H14" s="17" t="s">
        <v>28</v>
      </c>
    </row>
    <row r="15" spans="1:8" ht="15.75" x14ac:dyDescent="0.25">
      <c r="A15" s="21"/>
      <c r="B15" s="16" t="s">
        <v>20</v>
      </c>
      <c r="C15" s="27"/>
      <c r="D15" s="16" t="s">
        <v>22</v>
      </c>
      <c r="E15" s="27"/>
      <c r="F15" s="16" t="s">
        <v>23</v>
      </c>
      <c r="G15" s="27"/>
      <c r="H15" s="17" t="s">
        <v>31</v>
      </c>
    </row>
    <row r="16" spans="1:8" x14ac:dyDescent="0.2">
      <c r="A16" s="18"/>
      <c r="B16" s="19"/>
      <c r="C16" s="19"/>
      <c r="D16" s="19"/>
      <c r="E16" s="19"/>
      <c r="F16" s="19"/>
      <c r="G16" s="19"/>
      <c r="H16" s="20"/>
    </row>
    <row r="17" spans="1:8" x14ac:dyDescent="0.2">
      <c r="A17" s="18" t="s">
        <v>32</v>
      </c>
      <c r="B17" s="22">
        <v>9376</v>
      </c>
      <c r="C17" s="19"/>
      <c r="D17" s="22">
        <f>'OFC SCH REPORT'!D17</f>
        <v>3929</v>
      </c>
      <c r="E17" s="22"/>
      <c r="F17" s="22">
        <f>'OFC SCH REPORT'!F17</f>
        <v>4602</v>
      </c>
      <c r="G17" s="19"/>
      <c r="H17" s="28">
        <v>795447</v>
      </c>
    </row>
    <row r="18" spans="1:8" x14ac:dyDescent="0.2">
      <c r="A18" s="18" t="s">
        <v>33</v>
      </c>
      <c r="B18" s="22">
        <v>2704</v>
      </c>
      <c r="C18" s="19" t="s">
        <v>4</v>
      </c>
      <c r="D18" s="22">
        <f>'OFC SCH REPORT'!D18</f>
        <v>842</v>
      </c>
      <c r="E18" s="22"/>
      <c r="F18" s="22">
        <f>'OFC SCH REPORT'!F18</f>
        <v>937</v>
      </c>
      <c r="G18" s="19"/>
      <c r="H18" s="28">
        <v>229369</v>
      </c>
    </row>
    <row r="19" spans="1:8" x14ac:dyDescent="0.2">
      <c r="A19" s="18" t="s">
        <v>34</v>
      </c>
      <c r="B19" s="22">
        <v>853</v>
      </c>
      <c r="C19" s="19"/>
      <c r="D19" s="22">
        <f>'OFC SCH REPORT'!D19</f>
        <v>428</v>
      </c>
      <c r="E19" s="22"/>
      <c r="F19" s="22">
        <f>'OFC SCH REPORT'!F19</f>
        <v>183</v>
      </c>
      <c r="G19" s="19"/>
      <c r="H19" s="28">
        <v>72329</v>
      </c>
    </row>
    <row r="20" spans="1:8" x14ac:dyDescent="0.2">
      <c r="A20" s="18" t="s">
        <v>35</v>
      </c>
      <c r="B20" s="22">
        <v>2176</v>
      </c>
      <c r="C20" s="19" t="s">
        <v>4</v>
      </c>
      <c r="D20" s="22">
        <f>'OFC SCH REPORT'!D20</f>
        <v>487</v>
      </c>
      <c r="E20" s="22"/>
      <c r="F20" s="22">
        <f>'OFC SCH REPORT'!F20</f>
        <v>551</v>
      </c>
      <c r="G20" s="19"/>
      <c r="H20" s="28">
        <v>184631</v>
      </c>
    </row>
    <row r="21" spans="1:8" ht="15.75" x14ac:dyDescent="0.25">
      <c r="A21" s="18" t="s">
        <v>36</v>
      </c>
      <c r="B21" s="22">
        <v>475</v>
      </c>
      <c r="C21" s="19"/>
      <c r="D21" s="22">
        <f>'OFC SCH REPORT'!D21</f>
        <v>399</v>
      </c>
      <c r="E21" s="22"/>
      <c r="F21" s="22">
        <f>'OFC SCH REPORT'!F21</f>
        <v>235</v>
      </c>
      <c r="G21" s="34" t="s">
        <v>51</v>
      </c>
      <c r="H21" s="28">
        <v>40330</v>
      </c>
    </row>
    <row r="22" spans="1:8" x14ac:dyDescent="0.2">
      <c r="A22" s="18" t="s">
        <v>37</v>
      </c>
      <c r="B22" s="22">
        <v>1055</v>
      </c>
      <c r="C22" s="19"/>
      <c r="D22" s="22">
        <f>'OFC SCH REPORT'!D22</f>
        <v>543</v>
      </c>
      <c r="E22" s="22"/>
      <c r="F22" s="22">
        <f>'OFC SCH REPORT'!F22</f>
        <v>487</v>
      </c>
      <c r="G22" s="19"/>
      <c r="H22" s="28">
        <v>89491</v>
      </c>
    </row>
    <row r="23" spans="1:8" x14ac:dyDescent="0.2">
      <c r="A23" s="18" t="s">
        <v>38</v>
      </c>
      <c r="B23" s="22">
        <v>2338</v>
      </c>
      <c r="C23" s="19"/>
      <c r="D23" s="22">
        <f>'OFC SCH REPORT'!D23</f>
        <v>775</v>
      </c>
      <c r="E23" s="22"/>
      <c r="F23" s="22">
        <f>'OFC SCH REPORT'!F23</f>
        <v>908</v>
      </c>
      <c r="G23" s="19"/>
      <c r="H23" s="28">
        <v>198376</v>
      </c>
    </row>
    <row r="24" spans="1:8" x14ac:dyDescent="0.2">
      <c r="A24" s="18" t="s">
        <v>39</v>
      </c>
      <c r="B24" s="22">
        <v>635</v>
      </c>
      <c r="C24" s="19"/>
      <c r="D24" s="22">
        <f>'OFC SCH REPORT'!D24</f>
        <v>210</v>
      </c>
      <c r="E24" s="22"/>
      <c r="F24" s="22">
        <f>'OFC SCH REPORT'!F24</f>
        <v>192</v>
      </c>
      <c r="G24" s="19"/>
      <c r="H24" s="28">
        <v>53871</v>
      </c>
    </row>
    <row r="25" spans="1:8" x14ac:dyDescent="0.2">
      <c r="A25" s="18"/>
      <c r="B25" s="22"/>
      <c r="C25" s="19"/>
      <c r="D25" s="22"/>
      <c r="E25" s="19"/>
      <c r="F25" s="22"/>
      <c r="G25" s="19"/>
      <c r="H25" s="28"/>
    </row>
    <row r="26" spans="1:8" ht="16.5" thickBot="1" x14ac:dyDescent="0.3">
      <c r="A26" s="24" t="s">
        <v>40</v>
      </c>
      <c r="B26" s="13">
        <f>SUM(B17:B25)</f>
        <v>19612</v>
      </c>
      <c r="C26" s="12"/>
      <c r="D26" s="13">
        <f>SUM(D17:D25)</f>
        <v>7613</v>
      </c>
      <c r="E26" s="12"/>
      <c r="F26" s="13">
        <f>SUM(F17:F25)</f>
        <v>8095</v>
      </c>
      <c r="G26" s="12"/>
      <c r="H26" s="29">
        <f>SUM(H17:H25)</f>
        <v>1663844</v>
      </c>
    </row>
    <row r="27" spans="1:8" x14ac:dyDescent="0.2">
      <c r="A27" s="18"/>
      <c r="B27" s="19"/>
      <c r="C27" s="19"/>
      <c r="D27" s="19"/>
      <c r="E27" s="19"/>
      <c r="F27" s="19"/>
      <c r="G27" s="19"/>
      <c r="H27" s="20"/>
    </row>
    <row r="28" spans="1:8" ht="15.75" x14ac:dyDescent="0.25">
      <c r="A28" s="21" t="s">
        <v>66</v>
      </c>
      <c r="B28" s="19"/>
      <c r="C28" s="19"/>
      <c r="D28" s="19"/>
      <c r="E28" s="19"/>
      <c r="F28" s="19"/>
      <c r="G28" s="19"/>
      <c r="H28" s="20"/>
    </row>
    <row r="29" spans="1:8" x14ac:dyDescent="0.2">
      <c r="A29" s="18" t="s">
        <v>41</v>
      </c>
      <c r="B29" s="22">
        <v>5531</v>
      </c>
      <c r="C29" s="22" t="s">
        <v>47</v>
      </c>
      <c r="D29" s="22">
        <f>'OFC SCH REPORT'!D29</f>
        <v>3383</v>
      </c>
      <c r="E29" s="22"/>
      <c r="F29" s="22">
        <f>'OFC SCH REPORT'!F29</f>
        <v>3924</v>
      </c>
      <c r="G29" s="22"/>
      <c r="H29" s="28">
        <v>135622</v>
      </c>
    </row>
    <row r="30" spans="1:8" x14ac:dyDescent="0.2">
      <c r="A30" s="18" t="s">
        <v>54</v>
      </c>
      <c r="B30" s="22">
        <v>0</v>
      </c>
      <c r="C30" s="22"/>
      <c r="D30" s="22">
        <f>'OFC SCH REPORT'!D30</f>
        <v>3964</v>
      </c>
      <c r="E30" s="22"/>
      <c r="F30" s="22">
        <f>'OFC SCH REPORT'!F30</f>
        <v>4955</v>
      </c>
      <c r="G30" s="22"/>
      <c r="H30" s="28">
        <v>0</v>
      </c>
    </row>
    <row r="31" spans="1:8" x14ac:dyDescent="0.2">
      <c r="A31" s="18" t="s">
        <v>42</v>
      </c>
      <c r="B31" s="22">
        <v>10939</v>
      </c>
      <c r="C31" s="22"/>
      <c r="D31" s="22">
        <f>'OFC SCH REPORT'!D31</f>
        <v>5592</v>
      </c>
      <c r="E31" s="22"/>
      <c r="F31" s="22">
        <f>'OFC SCH REPORT'!F31</f>
        <v>7080</v>
      </c>
      <c r="G31" s="22"/>
      <c r="H31" s="28">
        <v>659825</v>
      </c>
    </row>
    <row r="32" spans="1:8" x14ac:dyDescent="0.2">
      <c r="A32" s="18" t="s">
        <v>90</v>
      </c>
      <c r="B32" s="22">
        <v>0</v>
      </c>
      <c r="C32" s="22"/>
      <c r="D32" s="22">
        <f>'OFC SCH REPORT'!D32</f>
        <v>2965</v>
      </c>
      <c r="E32" s="22"/>
      <c r="F32" s="22">
        <f>'OFC SCH REPORT'!F32</f>
        <v>3821</v>
      </c>
      <c r="G32" s="22"/>
      <c r="H32" s="28">
        <v>0</v>
      </c>
    </row>
    <row r="33" spans="1:17" ht="15.75" thickBot="1" x14ac:dyDescent="0.25">
      <c r="A33" s="30" t="s">
        <v>87</v>
      </c>
      <c r="B33" s="15" t="s">
        <v>48</v>
      </c>
      <c r="C33" s="15"/>
      <c r="D33" s="15" t="str">
        <f>'OFC SCH REPORT'!D33</f>
        <v>*</v>
      </c>
      <c r="E33" s="15"/>
      <c r="F33" s="15" t="str">
        <f>'OFC SCH REPORT'!F33</f>
        <v>*</v>
      </c>
      <c r="G33" s="15"/>
      <c r="H33" s="31" t="s">
        <v>48</v>
      </c>
    </row>
    <row r="34" spans="1:17" x14ac:dyDescent="0.2">
      <c r="A34" s="18"/>
      <c r="B34" s="19"/>
      <c r="C34" s="19"/>
      <c r="D34" s="19"/>
      <c r="E34" s="19"/>
      <c r="F34" s="19"/>
      <c r="G34" s="19"/>
      <c r="H34" s="20"/>
    </row>
    <row r="35" spans="1:17" ht="15.75" x14ac:dyDescent="0.25">
      <c r="A35" s="21" t="s">
        <v>50</v>
      </c>
      <c r="B35" s="19"/>
      <c r="C35" s="19"/>
      <c r="D35" s="19"/>
      <c r="E35" s="19"/>
      <c r="F35" s="19"/>
      <c r="G35" s="19"/>
      <c r="H35" s="20"/>
    </row>
    <row r="36" spans="1:17" x14ac:dyDescent="0.2">
      <c r="A36" s="18" t="s">
        <v>43</v>
      </c>
      <c r="B36" s="22">
        <v>14495</v>
      </c>
      <c r="C36" s="22"/>
      <c r="D36" s="22">
        <f>'OFC SCH REPORT'!D36</f>
        <v>881838</v>
      </c>
      <c r="E36" s="22"/>
      <c r="F36" s="22"/>
      <c r="G36" s="22"/>
      <c r="H36" s="28"/>
    </row>
    <row r="37" spans="1:17" x14ac:dyDescent="0.2">
      <c r="A37" s="18" t="s">
        <v>44</v>
      </c>
      <c r="B37" s="22">
        <v>9931</v>
      </c>
      <c r="C37" s="22"/>
      <c r="D37" s="22">
        <f>'OFC SCH REPORT'!D37</f>
        <v>604184</v>
      </c>
      <c r="E37" s="22"/>
      <c r="F37" s="22"/>
      <c r="G37" s="22"/>
      <c r="H37" s="28"/>
    </row>
    <row r="38" spans="1:17" x14ac:dyDescent="0.2">
      <c r="A38" s="18" t="s">
        <v>45</v>
      </c>
      <c r="B38" s="22">
        <v>15496</v>
      </c>
      <c r="C38" s="22"/>
      <c r="D38" s="22">
        <f>'OFC SCH REPORT'!D38</f>
        <v>942743</v>
      </c>
      <c r="E38" s="22"/>
      <c r="F38" s="22"/>
      <c r="G38" s="22"/>
      <c r="H38" s="28"/>
    </row>
    <row r="39" spans="1:17" x14ac:dyDescent="0.2">
      <c r="A39" s="18" t="s">
        <v>46</v>
      </c>
      <c r="B39" s="22">
        <v>408</v>
      </c>
      <c r="C39" s="22"/>
      <c r="D39" s="22">
        <f>'OFC SCH REPORT'!D39</f>
        <v>24860</v>
      </c>
      <c r="E39" s="22"/>
      <c r="F39" s="22"/>
      <c r="G39" s="22"/>
      <c r="H39" s="28"/>
    </row>
    <row r="40" spans="1:17" ht="15.75" x14ac:dyDescent="0.25">
      <c r="A40" s="18"/>
      <c r="B40" s="19"/>
      <c r="C40" s="19"/>
      <c r="D40" s="19"/>
      <c r="E40" s="19"/>
      <c r="F40" s="19"/>
      <c r="G40" s="19"/>
      <c r="H40" s="20"/>
      <c r="J40" s="1"/>
      <c r="K40" s="32"/>
      <c r="L40" s="1"/>
      <c r="M40" s="32"/>
      <c r="N40" s="1"/>
      <c r="O40" s="1"/>
      <c r="P40" s="1"/>
      <c r="Q40" s="1"/>
    </row>
    <row r="41" spans="1:17" ht="16.5" thickBot="1" x14ac:dyDescent="0.3">
      <c r="A41" s="24" t="s">
        <v>28</v>
      </c>
      <c r="B41" s="13">
        <f>SUM(B36:B40)</f>
        <v>40330</v>
      </c>
      <c r="C41" s="12" t="s">
        <v>51</v>
      </c>
      <c r="D41" s="13">
        <f>SUM(D36:D40)</f>
        <v>2453625</v>
      </c>
      <c r="E41" s="12"/>
      <c r="F41" s="12"/>
      <c r="G41" s="12"/>
      <c r="H41" s="33"/>
    </row>
    <row r="43" spans="1:17" x14ac:dyDescent="0.2">
      <c r="A43" s="11" t="s">
        <v>59</v>
      </c>
    </row>
    <row r="44" spans="1:17" x14ac:dyDescent="0.2">
      <c r="A44" s="11" t="s">
        <v>58</v>
      </c>
    </row>
    <row r="45" spans="1:17" x14ac:dyDescent="0.2">
      <c r="A45" s="11" t="s">
        <v>61</v>
      </c>
      <c r="J45"/>
    </row>
    <row r="46" spans="1:17" x14ac:dyDescent="0.2">
      <c r="A46" s="11" t="s">
        <v>62</v>
      </c>
      <c r="B46" s="36">
        <v>45399</v>
      </c>
      <c r="C46" s="36"/>
      <c r="D46" s="36">
        <f>'OFC SCH REPORT'!$D$46</f>
        <v>822077</v>
      </c>
    </row>
  </sheetData>
  <mergeCells count="5">
    <mergeCell ref="B14:F14"/>
    <mergeCell ref="A1:H1"/>
    <mergeCell ref="A2:H2"/>
    <mergeCell ref="A3:H3"/>
    <mergeCell ref="A4:H4"/>
  </mergeCells>
  <phoneticPr fontId="0" type="noConversion"/>
  <printOptions horizontalCentered="1"/>
  <pageMargins left="0.75" right="0.75" top="1" bottom="1" header="0.5" footer="0.5"/>
  <pageSetup scale="68"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opLeftCell="A4" workbookViewId="0">
      <selection activeCell="B40" sqref="B40"/>
    </sheetView>
  </sheetViews>
  <sheetFormatPr defaultRowHeight="15" x14ac:dyDescent="0.2"/>
  <cols>
    <col min="1" max="1" width="50.5703125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1.42578125" style="11" bestFit="1" customWidth="1"/>
    <col min="9" max="16384" width="9.140625" style="11"/>
  </cols>
  <sheetData>
    <row r="1" spans="1:8" ht="15.75" x14ac:dyDescent="0.25">
      <c r="A1" s="69" t="s">
        <v>17</v>
      </c>
      <c r="B1" s="70"/>
      <c r="C1" s="70"/>
      <c r="D1" s="70"/>
      <c r="E1" s="70"/>
      <c r="F1" s="70"/>
      <c r="G1" s="70"/>
      <c r="H1" s="71"/>
    </row>
    <row r="2" spans="1:8" ht="15.75" x14ac:dyDescent="0.25">
      <c r="A2" s="72" t="s">
        <v>18</v>
      </c>
      <c r="B2" s="68"/>
      <c r="C2" s="68"/>
      <c r="D2" s="68"/>
      <c r="E2" s="68"/>
      <c r="F2" s="68"/>
      <c r="G2" s="68"/>
      <c r="H2" s="73"/>
    </row>
    <row r="3" spans="1:8" ht="15.75" x14ac:dyDescent="0.25">
      <c r="A3" s="72" t="str">
        <f>'OFC SCH REPORT'!$A$3</f>
        <v>2014-15 FINANCIAL REPORT</v>
      </c>
      <c r="B3" s="68"/>
      <c r="C3" s="68"/>
      <c r="D3" s="68"/>
      <c r="E3" s="68"/>
      <c r="F3" s="68"/>
      <c r="G3" s="68"/>
      <c r="H3" s="73"/>
    </row>
    <row r="4" spans="1:8" ht="15.75" x14ac:dyDescent="0.25">
      <c r="A4" s="72" t="s">
        <v>79</v>
      </c>
      <c r="B4" s="68"/>
      <c r="C4" s="68"/>
      <c r="D4" s="68"/>
      <c r="E4" s="68"/>
      <c r="F4" s="68"/>
      <c r="G4" s="68"/>
      <c r="H4" s="73"/>
    </row>
    <row r="5" spans="1:8" x14ac:dyDescent="0.2">
      <c r="A5" s="18"/>
      <c r="B5" s="19"/>
      <c r="C5" s="19"/>
      <c r="D5" s="19"/>
      <c r="E5" s="19"/>
      <c r="F5" s="19"/>
      <c r="G5" s="19"/>
      <c r="H5" s="20"/>
    </row>
    <row r="6" spans="1:8" ht="15.75" x14ac:dyDescent="0.25">
      <c r="A6" s="21" t="s">
        <v>19</v>
      </c>
      <c r="B6" s="16" t="s">
        <v>20</v>
      </c>
      <c r="C6" s="16" t="s">
        <v>21</v>
      </c>
      <c r="D6" s="16" t="s">
        <v>22</v>
      </c>
      <c r="E6" s="16" t="s">
        <v>21</v>
      </c>
      <c r="F6" s="16" t="s">
        <v>23</v>
      </c>
      <c r="G6" s="16" t="s">
        <v>21</v>
      </c>
      <c r="H6" s="20"/>
    </row>
    <row r="7" spans="1:8" x14ac:dyDescent="0.2">
      <c r="A7" s="18"/>
      <c r="B7" s="19"/>
      <c r="C7" s="19"/>
      <c r="D7" s="19"/>
      <c r="E7" s="19"/>
      <c r="F7" s="19"/>
      <c r="G7" s="19"/>
      <c r="H7" s="20"/>
    </row>
    <row r="8" spans="1:8" x14ac:dyDescent="0.2">
      <c r="A8" s="18" t="s">
        <v>24</v>
      </c>
      <c r="B8" s="22">
        <v>892849</v>
      </c>
      <c r="C8" s="23">
        <f>B8/B12</f>
        <v>0.17080000000000001</v>
      </c>
      <c r="D8" s="22">
        <f>'OFC SCH REPORT'!D8</f>
        <v>9153791</v>
      </c>
      <c r="E8" s="23">
        <f>'OFC SCH REPORT'!E8</f>
        <v>0.1658</v>
      </c>
      <c r="F8" s="22">
        <f>'OFC SCH REPORT'!F8</f>
        <v>3111699948</v>
      </c>
      <c r="G8" s="23">
        <f>'OFC SCH REPORT'!G8</f>
        <v>0.13270000000000001</v>
      </c>
      <c r="H8" s="20"/>
    </row>
    <row r="9" spans="1:8" x14ac:dyDescent="0.2">
      <c r="A9" s="18" t="s">
        <v>25</v>
      </c>
      <c r="B9" s="22">
        <v>4332247</v>
      </c>
      <c r="C9" s="23">
        <f>B9/B12</f>
        <v>0.82869999999999999</v>
      </c>
      <c r="D9" s="22">
        <f>'OFC SCH REPORT'!D9</f>
        <v>46021963</v>
      </c>
      <c r="E9" s="23">
        <f>'OFC SCH REPORT'!E9</f>
        <v>0.83379999999999999</v>
      </c>
      <c r="F9" s="22">
        <f>'OFC SCH REPORT'!F9</f>
        <v>20281295747</v>
      </c>
      <c r="G9" s="23">
        <f>'OFC SCH REPORT'!G9</f>
        <v>0.86460000000000004</v>
      </c>
      <c r="H9" s="20"/>
    </row>
    <row r="10" spans="1:8" x14ac:dyDescent="0.2">
      <c r="A10" s="18" t="s">
        <v>26</v>
      </c>
      <c r="B10" s="22">
        <v>2380</v>
      </c>
      <c r="C10" s="23">
        <f>B10/B12</f>
        <v>5.0000000000000001E-4</v>
      </c>
      <c r="D10" s="22">
        <f>'OFC SCH REPORT'!D10</f>
        <v>21901</v>
      </c>
      <c r="E10" s="23">
        <f>'OFC SCH REPORT'!E10</f>
        <v>4.0000000000000002E-4</v>
      </c>
      <c r="F10" s="22">
        <f>'OFC SCH REPORT'!F10</f>
        <v>9838319</v>
      </c>
      <c r="G10" s="23">
        <f>'OFC SCH REPORT'!G10</f>
        <v>4.0000000000000002E-4</v>
      </c>
      <c r="H10" s="20"/>
    </row>
    <row r="11" spans="1:8" x14ac:dyDescent="0.2">
      <c r="A11" s="18" t="s">
        <v>27</v>
      </c>
      <c r="B11" s="22">
        <v>0</v>
      </c>
      <c r="C11" s="23">
        <v>0</v>
      </c>
      <c r="D11" s="22">
        <f>'OFC SCH REPORT'!D11</f>
        <v>0</v>
      </c>
      <c r="E11" s="23">
        <f>'OFC SCH REPORT'!E11</f>
        <v>0</v>
      </c>
      <c r="F11" s="22">
        <f>'OFC SCH REPORT'!F11</f>
        <v>54160189</v>
      </c>
      <c r="G11" s="23">
        <f>'OFC SCH REPORT'!G11</f>
        <v>2.3E-3</v>
      </c>
      <c r="H11" s="20"/>
    </row>
    <row r="12" spans="1:8" ht="16.5" thickBot="1" x14ac:dyDescent="0.3">
      <c r="A12" s="24" t="s">
        <v>28</v>
      </c>
      <c r="B12" s="13">
        <f t="shared" ref="B12:C12" si="0">SUM(B8:B11)</f>
        <v>5227476</v>
      </c>
      <c r="C12" s="14">
        <f t="shared" si="0"/>
        <v>1</v>
      </c>
      <c r="D12" s="13">
        <f>'OFC SCH REPORT'!D12</f>
        <v>55197655</v>
      </c>
      <c r="E12" s="14">
        <f>'OFC SCH REPORT'!E12</f>
        <v>1</v>
      </c>
      <c r="F12" s="13">
        <f>'OFC SCH REPORT'!F12</f>
        <v>23456994203</v>
      </c>
      <c r="G12" s="14">
        <f>'OFC SCH REPORT'!G12</f>
        <v>1</v>
      </c>
      <c r="H12" s="25"/>
    </row>
    <row r="13" spans="1:8" x14ac:dyDescent="0.2">
      <c r="A13" s="18"/>
      <c r="B13" s="19"/>
      <c r="C13" s="19"/>
      <c r="D13" s="19"/>
      <c r="E13" s="19"/>
      <c r="F13" s="26"/>
      <c r="G13" s="23"/>
      <c r="H13" s="20"/>
    </row>
    <row r="14" spans="1:8" ht="15.75" x14ac:dyDescent="0.25">
      <c r="A14" s="21" t="s">
        <v>29</v>
      </c>
      <c r="B14" s="68" t="s">
        <v>30</v>
      </c>
      <c r="C14" s="68"/>
      <c r="D14" s="68"/>
      <c r="E14" s="68"/>
      <c r="F14" s="68"/>
      <c r="G14" s="27"/>
      <c r="H14" s="17" t="s">
        <v>28</v>
      </c>
    </row>
    <row r="15" spans="1:8" ht="15.75" x14ac:dyDescent="0.25">
      <c r="A15" s="21"/>
      <c r="B15" s="16" t="s">
        <v>20</v>
      </c>
      <c r="C15" s="27"/>
      <c r="D15" s="16" t="s">
        <v>22</v>
      </c>
      <c r="E15" s="27"/>
      <c r="F15" s="16" t="s">
        <v>23</v>
      </c>
      <c r="G15" s="27"/>
      <c r="H15" s="17" t="s">
        <v>31</v>
      </c>
    </row>
    <row r="16" spans="1:8" x14ac:dyDescent="0.2">
      <c r="A16" s="18"/>
      <c r="B16" s="19"/>
      <c r="C16" s="19"/>
      <c r="D16" s="19"/>
      <c r="E16" s="19"/>
      <c r="F16" s="19"/>
      <c r="G16" s="19"/>
      <c r="H16" s="20"/>
    </row>
    <row r="17" spans="1:8" x14ac:dyDescent="0.2">
      <c r="A17" s="18" t="s">
        <v>32</v>
      </c>
      <c r="B17" s="22">
        <v>4120</v>
      </c>
      <c r="C17" s="19"/>
      <c r="D17" s="22">
        <f>'OFC SCH REPORT'!D17</f>
        <v>3929</v>
      </c>
      <c r="E17" s="22"/>
      <c r="F17" s="22">
        <f>'OFC SCH REPORT'!F17</f>
        <v>4602</v>
      </c>
      <c r="G17" s="19"/>
      <c r="H17" s="28">
        <v>2747839</v>
      </c>
    </row>
    <row r="18" spans="1:8" x14ac:dyDescent="0.2">
      <c r="A18" s="18" t="s">
        <v>33</v>
      </c>
      <c r="B18" s="22">
        <v>968</v>
      </c>
      <c r="C18" s="19" t="s">
        <v>4</v>
      </c>
      <c r="D18" s="22">
        <f>'OFC SCH REPORT'!D18</f>
        <v>842</v>
      </c>
      <c r="E18" s="22"/>
      <c r="F18" s="22">
        <f>'OFC SCH REPORT'!F18</f>
        <v>937</v>
      </c>
      <c r="G18" s="19"/>
      <c r="H18" s="28">
        <v>645286</v>
      </c>
    </row>
    <row r="19" spans="1:8" x14ac:dyDescent="0.2">
      <c r="A19" s="18" t="s">
        <v>34</v>
      </c>
      <c r="B19" s="22">
        <v>285</v>
      </c>
      <c r="C19" s="19"/>
      <c r="D19" s="22">
        <f>'OFC SCH REPORT'!D19</f>
        <v>428</v>
      </c>
      <c r="E19" s="22"/>
      <c r="F19" s="22">
        <f>'OFC SCH REPORT'!F19</f>
        <v>183</v>
      </c>
      <c r="G19" s="19"/>
      <c r="H19" s="28">
        <v>189920</v>
      </c>
    </row>
    <row r="20" spans="1:8" x14ac:dyDescent="0.2">
      <c r="A20" s="18" t="s">
        <v>35</v>
      </c>
      <c r="B20" s="22">
        <v>467</v>
      </c>
      <c r="C20" s="19" t="s">
        <v>4</v>
      </c>
      <c r="D20" s="22">
        <f>'OFC SCH REPORT'!D20</f>
        <v>487</v>
      </c>
      <c r="E20" s="22"/>
      <c r="F20" s="22">
        <f>'OFC SCH REPORT'!F20</f>
        <v>551</v>
      </c>
      <c r="G20" s="19"/>
      <c r="H20" s="28">
        <v>311389</v>
      </c>
    </row>
    <row r="21" spans="1:8" ht="15.75" x14ac:dyDescent="0.25">
      <c r="A21" s="18" t="s">
        <v>36</v>
      </c>
      <c r="B21" s="22">
        <v>528</v>
      </c>
      <c r="C21" s="19"/>
      <c r="D21" s="22">
        <f>'OFC SCH REPORT'!D21</f>
        <v>399</v>
      </c>
      <c r="E21" s="22"/>
      <c r="F21" s="22">
        <f>'OFC SCH REPORT'!F21</f>
        <v>235</v>
      </c>
      <c r="G21" s="34" t="s">
        <v>51</v>
      </c>
      <c r="H21" s="28">
        <v>351935</v>
      </c>
    </row>
    <row r="22" spans="1:8" x14ac:dyDescent="0.2">
      <c r="A22" s="18" t="s">
        <v>37</v>
      </c>
      <c r="B22" s="22">
        <v>547</v>
      </c>
      <c r="C22" s="19"/>
      <c r="D22" s="22">
        <f>'OFC SCH REPORT'!D22</f>
        <v>543</v>
      </c>
      <c r="E22" s="22"/>
      <c r="F22" s="22">
        <f>'OFC SCH REPORT'!F22</f>
        <v>487</v>
      </c>
      <c r="G22" s="19"/>
      <c r="H22" s="28">
        <v>364609</v>
      </c>
    </row>
    <row r="23" spans="1:8" x14ac:dyDescent="0.2">
      <c r="A23" s="18" t="s">
        <v>38</v>
      </c>
      <c r="B23" s="22">
        <v>726</v>
      </c>
      <c r="C23" s="19"/>
      <c r="D23" s="22">
        <f>'OFC SCH REPORT'!D23</f>
        <v>775</v>
      </c>
      <c r="E23" s="22"/>
      <c r="F23" s="22">
        <f>'OFC SCH REPORT'!F23</f>
        <v>908</v>
      </c>
      <c r="G23" s="19"/>
      <c r="H23" s="28">
        <v>484272</v>
      </c>
    </row>
    <row r="24" spans="1:8" x14ac:dyDescent="0.2">
      <c r="A24" s="18" t="s">
        <v>39</v>
      </c>
      <c r="B24" s="22">
        <v>198</v>
      </c>
      <c r="C24" s="19"/>
      <c r="D24" s="22">
        <f>'OFC SCH REPORT'!D24</f>
        <v>210</v>
      </c>
      <c r="E24" s="22"/>
      <c r="F24" s="22">
        <f>'OFC SCH REPORT'!F24</f>
        <v>192</v>
      </c>
      <c r="G24" s="19"/>
      <c r="H24" s="28">
        <v>132226</v>
      </c>
    </row>
    <row r="25" spans="1:8" x14ac:dyDescent="0.2">
      <c r="A25" s="18"/>
      <c r="B25" s="22"/>
      <c r="C25" s="19"/>
      <c r="D25" s="22"/>
      <c r="E25" s="19"/>
      <c r="F25" s="22"/>
      <c r="G25" s="19"/>
      <c r="H25" s="28"/>
    </row>
    <row r="26" spans="1:8" ht="16.5" thickBot="1" x14ac:dyDescent="0.3">
      <c r="A26" s="24" t="s">
        <v>40</v>
      </c>
      <c r="B26" s="13">
        <f>SUM(B17:B25)</f>
        <v>7839</v>
      </c>
      <c r="C26" s="12"/>
      <c r="D26" s="13">
        <f>SUM(D17:D25)</f>
        <v>7613</v>
      </c>
      <c r="E26" s="12"/>
      <c r="F26" s="13">
        <f>SUM(F17:F25)</f>
        <v>8095</v>
      </c>
      <c r="G26" s="12"/>
      <c r="H26" s="29">
        <f>SUM(H17:H25)</f>
        <v>5227476</v>
      </c>
    </row>
    <row r="27" spans="1:8" x14ac:dyDescent="0.2">
      <c r="A27" s="18"/>
      <c r="B27" s="19"/>
      <c r="C27" s="19"/>
      <c r="D27" s="19"/>
      <c r="E27" s="19"/>
      <c r="F27" s="19"/>
      <c r="G27" s="19"/>
      <c r="H27" s="20"/>
    </row>
    <row r="28" spans="1:8" ht="15.75" x14ac:dyDescent="0.25">
      <c r="A28" s="21" t="s">
        <v>66</v>
      </c>
      <c r="B28" s="19"/>
      <c r="C28" s="19"/>
      <c r="D28" s="19"/>
      <c r="E28" s="19"/>
      <c r="F28" s="19"/>
      <c r="G28" s="19"/>
      <c r="H28" s="20"/>
    </row>
    <row r="29" spans="1:8" x14ac:dyDescent="0.2">
      <c r="A29" s="18" t="s">
        <v>41</v>
      </c>
      <c r="B29" s="22">
        <v>3406</v>
      </c>
      <c r="C29" s="22" t="s">
        <v>47</v>
      </c>
      <c r="D29" s="22">
        <f>'OFC SCH REPORT'!D29</f>
        <v>3383</v>
      </c>
      <c r="E29" s="22"/>
      <c r="F29" s="22">
        <f>'OFC SCH REPORT'!F29</f>
        <v>3924</v>
      </c>
      <c r="G29" s="22"/>
      <c r="H29" s="28">
        <v>1656236</v>
      </c>
    </row>
    <row r="30" spans="1:8" x14ac:dyDescent="0.2">
      <c r="A30" s="18" t="s">
        <v>55</v>
      </c>
      <c r="B30" s="22">
        <v>6369</v>
      </c>
      <c r="C30" s="22"/>
      <c r="D30" s="22">
        <f>'OFC SCH REPORT'!D30</f>
        <v>3964</v>
      </c>
      <c r="E30" s="22"/>
      <c r="F30" s="22">
        <f>'OFC SCH REPORT'!F30</f>
        <v>4955</v>
      </c>
      <c r="G30" s="22"/>
      <c r="H30" s="28">
        <v>59808</v>
      </c>
    </row>
    <row r="31" spans="1:8" x14ac:dyDescent="0.2">
      <c r="A31" s="18" t="s">
        <v>42</v>
      </c>
      <c r="B31" s="22">
        <v>6025</v>
      </c>
      <c r="C31" s="22"/>
      <c r="D31" s="22">
        <f>'OFC SCH REPORT'!D31</f>
        <v>5592</v>
      </c>
      <c r="E31" s="22"/>
      <c r="F31" s="22">
        <f>'OFC SCH REPORT'!F31</f>
        <v>7080</v>
      </c>
      <c r="G31" s="22"/>
      <c r="H31" s="28">
        <v>1031795</v>
      </c>
    </row>
    <row r="32" spans="1:8" x14ac:dyDescent="0.2">
      <c r="A32" s="18" t="s">
        <v>90</v>
      </c>
      <c r="B32" s="22">
        <v>0</v>
      </c>
      <c r="C32" s="22"/>
      <c r="D32" s="22">
        <f>'OFC SCH REPORT'!D32</f>
        <v>2965</v>
      </c>
      <c r="E32" s="22"/>
      <c r="F32" s="22">
        <f>'OFC SCH REPORT'!F32</f>
        <v>3821</v>
      </c>
      <c r="G32" s="22"/>
      <c r="H32" s="28">
        <v>0</v>
      </c>
    </row>
    <row r="33" spans="1:8" ht="15.75" thickBot="1" x14ac:dyDescent="0.25">
      <c r="A33" s="30" t="s">
        <v>83</v>
      </c>
      <c r="B33" s="15" t="s">
        <v>48</v>
      </c>
      <c r="C33" s="15"/>
      <c r="D33" s="15" t="str">
        <f>'OFC SCH REPORT'!D33</f>
        <v>*</v>
      </c>
      <c r="E33" s="15"/>
      <c r="F33" s="15" t="str">
        <f>'OFC SCH REPORT'!F33</f>
        <v>*</v>
      </c>
      <c r="G33" s="15"/>
      <c r="H33" s="31" t="s">
        <v>48</v>
      </c>
    </row>
    <row r="34" spans="1:8" x14ac:dyDescent="0.2">
      <c r="A34" s="18"/>
      <c r="B34" s="19"/>
      <c r="C34" s="19"/>
      <c r="D34" s="19"/>
      <c r="E34" s="19"/>
      <c r="F34" s="19"/>
      <c r="G34" s="19"/>
      <c r="H34" s="20"/>
    </row>
    <row r="35" spans="1:8" ht="15.75" x14ac:dyDescent="0.25">
      <c r="A35" s="21" t="s">
        <v>50</v>
      </c>
      <c r="B35" s="19"/>
      <c r="C35" s="19"/>
      <c r="D35" s="19"/>
      <c r="E35" s="19"/>
      <c r="F35" s="19"/>
      <c r="G35" s="19"/>
      <c r="H35" s="20"/>
    </row>
    <row r="36" spans="1:8" x14ac:dyDescent="0.2">
      <c r="A36" s="18" t="s">
        <v>43</v>
      </c>
      <c r="B36" s="22">
        <v>126486</v>
      </c>
      <c r="C36" s="22"/>
      <c r="D36" s="22">
        <f>'OFC SCH REPORT'!D36</f>
        <v>881838</v>
      </c>
      <c r="E36" s="22"/>
      <c r="F36" s="22"/>
      <c r="G36" s="22"/>
      <c r="H36" s="28"/>
    </row>
    <row r="37" spans="1:8" x14ac:dyDescent="0.2">
      <c r="A37" s="18" t="s">
        <v>44</v>
      </c>
      <c r="B37" s="22">
        <v>86661</v>
      </c>
      <c r="C37" s="22"/>
      <c r="D37" s="22">
        <f>'OFC SCH REPORT'!D37</f>
        <v>604184</v>
      </c>
      <c r="E37" s="22"/>
      <c r="F37" s="22"/>
      <c r="G37" s="22"/>
      <c r="H37" s="28"/>
    </row>
    <row r="38" spans="1:8" x14ac:dyDescent="0.2">
      <c r="A38" s="18" t="s">
        <v>45</v>
      </c>
      <c r="B38" s="22">
        <v>135222</v>
      </c>
      <c r="C38" s="22"/>
      <c r="D38" s="22">
        <f>'OFC SCH REPORT'!D38</f>
        <v>942743</v>
      </c>
      <c r="E38" s="22"/>
      <c r="F38" s="22"/>
      <c r="G38" s="22"/>
      <c r="H38" s="28"/>
    </row>
    <row r="39" spans="1:8" x14ac:dyDescent="0.2">
      <c r="A39" s="18" t="s">
        <v>46</v>
      </c>
      <c r="B39" s="22">
        <v>3566</v>
      </c>
      <c r="C39" s="22"/>
      <c r="D39" s="22">
        <f>'OFC SCH REPORT'!D39</f>
        <v>24860</v>
      </c>
      <c r="E39" s="22"/>
      <c r="F39" s="22"/>
      <c r="G39" s="22"/>
      <c r="H39" s="28"/>
    </row>
    <row r="40" spans="1:8" x14ac:dyDescent="0.2">
      <c r="A40" s="18"/>
      <c r="B40" s="19"/>
      <c r="C40" s="19"/>
      <c r="D40" s="19"/>
      <c r="E40" s="19"/>
      <c r="F40" s="19"/>
      <c r="G40" s="19"/>
      <c r="H40" s="20"/>
    </row>
    <row r="41" spans="1:8" ht="16.5" thickBot="1" x14ac:dyDescent="0.3">
      <c r="A41" s="24" t="s">
        <v>28</v>
      </c>
      <c r="B41" s="13">
        <f>SUM(B36:B40)</f>
        <v>351935</v>
      </c>
      <c r="C41" s="12" t="s">
        <v>51</v>
      </c>
      <c r="D41" s="13">
        <f>SUM(D36:D40)</f>
        <v>2453625</v>
      </c>
      <c r="E41" s="12"/>
      <c r="F41" s="12"/>
      <c r="G41" s="12"/>
      <c r="H41" s="33"/>
    </row>
    <row r="43" spans="1:8" x14ac:dyDescent="0.2">
      <c r="A43" s="11" t="s">
        <v>59</v>
      </c>
    </row>
    <row r="44" spans="1:8" x14ac:dyDescent="0.2">
      <c r="A44" s="11" t="s">
        <v>58</v>
      </c>
    </row>
    <row r="45" spans="1:8" x14ac:dyDescent="0.2">
      <c r="A45" s="11" t="s">
        <v>61</v>
      </c>
    </row>
    <row r="46" spans="1:8" x14ac:dyDescent="0.2">
      <c r="A46" s="11" t="s">
        <v>62</v>
      </c>
      <c r="B46" s="36">
        <v>78847</v>
      </c>
      <c r="C46" s="36"/>
      <c r="D46" s="36">
        <f>'OFC SCH REPORT'!$D$46</f>
        <v>822077</v>
      </c>
    </row>
  </sheetData>
  <mergeCells count="5">
    <mergeCell ref="B14:F14"/>
    <mergeCell ref="A1:H1"/>
    <mergeCell ref="A2:H2"/>
    <mergeCell ref="A3:H3"/>
    <mergeCell ref="A4:H4"/>
  </mergeCells>
  <phoneticPr fontId="0" type="noConversion"/>
  <printOptions horizontalCentered="1"/>
  <pageMargins left="0.75" right="0.75" top="1" bottom="1" header="0.5" footer="0.5"/>
  <pageSetup scale="68" orientation="landscape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opLeftCell="A4" workbookViewId="0">
      <selection activeCell="B40" sqref="B40"/>
    </sheetView>
  </sheetViews>
  <sheetFormatPr defaultRowHeight="15" x14ac:dyDescent="0.2"/>
  <cols>
    <col min="1" max="1" width="50.140625" style="11" customWidth="1"/>
    <col min="2" max="2" width="14.7109375" style="11" customWidth="1"/>
    <col min="3" max="3" width="15.85546875" style="11" customWidth="1"/>
    <col min="4" max="4" width="14.7109375" style="11" customWidth="1"/>
    <col min="5" max="5" width="11" style="11" customWidth="1"/>
    <col min="6" max="6" width="18.42578125" style="11" customWidth="1"/>
    <col min="7" max="7" width="12.7109375" style="11" customWidth="1"/>
    <col min="8" max="8" width="11.42578125" style="11" bestFit="1" customWidth="1"/>
    <col min="9" max="16384" width="9.140625" style="11"/>
  </cols>
  <sheetData>
    <row r="1" spans="1:8" ht="15.75" x14ac:dyDescent="0.25">
      <c r="A1" s="69" t="s">
        <v>17</v>
      </c>
      <c r="B1" s="70"/>
      <c r="C1" s="70"/>
      <c r="D1" s="70"/>
      <c r="E1" s="70"/>
      <c r="F1" s="70"/>
      <c r="G1" s="70"/>
      <c r="H1" s="71"/>
    </row>
    <row r="2" spans="1:8" ht="15.75" x14ac:dyDescent="0.25">
      <c r="A2" s="72" t="s">
        <v>18</v>
      </c>
      <c r="B2" s="68"/>
      <c r="C2" s="68"/>
      <c r="D2" s="68"/>
      <c r="E2" s="68"/>
      <c r="F2" s="68"/>
      <c r="G2" s="68"/>
      <c r="H2" s="73"/>
    </row>
    <row r="3" spans="1:8" ht="15.75" x14ac:dyDescent="0.25">
      <c r="A3" s="72" t="str">
        <f>'OFC SCH REPORT'!$A$3</f>
        <v>2014-15 FINANCIAL REPORT</v>
      </c>
      <c r="B3" s="68"/>
      <c r="C3" s="68"/>
      <c r="D3" s="68"/>
      <c r="E3" s="68"/>
      <c r="F3" s="68"/>
      <c r="G3" s="68"/>
      <c r="H3" s="73"/>
    </row>
    <row r="4" spans="1:8" ht="15.75" x14ac:dyDescent="0.25">
      <c r="A4" s="72" t="s">
        <v>80</v>
      </c>
      <c r="B4" s="68"/>
      <c r="C4" s="68"/>
      <c r="D4" s="68"/>
      <c r="E4" s="68"/>
      <c r="F4" s="68"/>
      <c r="G4" s="68"/>
      <c r="H4" s="73"/>
    </row>
    <row r="5" spans="1:8" x14ac:dyDescent="0.2">
      <c r="A5" s="18"/>
      <c r="B5" s="19"/>
      <c r="C5" s="19"/>
      <c r="D5" s="19"/>
      <c r="E5" s="19"/>
      <c r="F5" s="19"/>
      <c r="G5" s="19"/>
      <c r="H5" s="20"/>
    </row>
    <row r="6" spans="1:8" ht="15.75" x14ac:dyDescent="0.25">
      <c r="A6" s="21" t="s">
        <v>19</v>
      </c>
      <c r="B6" s="16" t="s">
        <v>20</v>
      </c>
      <c r="C6" s="16" t="s">
        <v>21</v>
      </c>
      <c r="D6" s="16" t="s">
        <v>22</v>
      </c>
      <c r="E6" s="16" t="s">
        <v>21</v>
      </c>
      <c r="F6" s="16" t="s">
        <v>23</v>
      </c>
      <c r="G6" s="16" t="s">
        <v>21</v>
      </c>
      <c r="H6" s="20"/>
    </row>
    <row r="7" spans="1:8" x14ac:dyDescent="0.2">
      <c r="A7" s="18"/>
      <c r="B7" s="19"/>
      <c r="C7" s="19"/>
      <c r="D7" s="19"/>
      <c r="E7" s="19"/>
      <c r="F7" s="19"/>
      <c r="G7" s="19"/>
      <c r="H7" s="20"/>
    </row>
    <row r="8" spans="1:8" x14ac:dyDescent="0.2">
      <c r="A8" s="18" t="s">
        <v>24</v>
      </c>
      <c r="B8" s="22">
        <v>807764</v>
      </c>
      <c r="C8" s="23">
        <f>B8/B12</f>
        <v>0.17399999999999999</v>
      </c>
      <c r="D8" s="22">
        <f>'OFC SCH REPORT'!D8</f>
        <v>9153791</v>
      </c>
      <c r="E8" s="23">
        <f>'OFC SCH REPORT'!E8</f>
        <v>0.1658</v>
      </c>
      <c r="F8" s="22">
        <f>'OFC SCH REPORT'!F8</f>
        <v>3111699948</v>
      </c>
      <c r="G8" s="23">
        <f>'OFC SCH REPORT'!G8</f>
        <v>0.13270000000000001</v>
      </c>
      <c r="H8" s="20"/>
    </row>
    <row r="9" spans="1:8" x14ac:dyDescent="0.2">
      <c r="A9" s="18" t="s">
        <v>25</v>
      </c>
      <c r="B9" s="22">
        <v>3833807</v>
      </c>
      <c r="C9" s="23">
        <f>B9/B12</f>
        <v>0.8256</v>
      </c>
      <c r="D9" s="22">
        <f>'OFC SCH REPORT'!D9</f>
        <v>46021963</v>
      </c>
      <c r="E9" s="23">
        <f>'OFC SCH REPORT'!E9</f>
        <v>0.83379999999999999</v>
      </c>
      <c r="F9" s="22">
        <f>'OFC SCH REPORT'!F9</f>
        <v>20281295747</v>
      </c>
      <c r="G9" s="23">
        <f>'OFC SCH REPORT'!G9</f>
        <v>0.86460000000000004</v>
      </c>
      <c r="H9" s="20"/>
    </row>
    <row r="10" spans="1:8" x14ac:dyDescent="0.2">
      <c r="A10" s="18" t="s">
        <v>26</v>
      </c>
      <c r="B10" s="22">
        <v>2028</v>
      </c>
      <c r="C10" s="23">
        <f>B10/B12</f>
        <v>4.0000000000000002E-4</v>
      </c>
      <c r="D10" s="22">
        <f>'OFC SCH REPORT'!D10</f>
        <v>21901</v>
      </c>
      <c r="E10" s="23">
        <f>'OFC SCH REPORT'!E10</f>
        <v>4.0000000000000002E-4</v>
      </c>
      <c r="F10" s="22">
        <f>'OFC SCH REPORT'!F10</f>
        <v>9838319</v>
      </c>
      <c r="G10" s="23">
        <f>'OFC SCH REPORT'!G10</f>
        <v>4.0000000000000002E-4</v>
      </c>
      <c r="H10" s="20"/>
    </row>
    <row r="11" spans="1:8" x14ac:dyDescent="0.2">
      <c r="A11" s="18" t="s">
        <v>27</v>
      </c>
      <c r="B11" s="22">
        <v>0</v>
      </c>
      <c r="C11" s="23">
        <v>0</v>
      </c>
      <c r="D11" s="22">
        <f>'OFC SCH REPORT'!D11</f>
        <v>0</v>
      </c>
      <c r="E11" s="23">
        <f>'OFC SCH REPORT'!E11</f>
        <v>0</v>
      </c>
      <c r="F11" s="22">
        <f>'OFC SCH REPORT'!F11</f>
        <v>54160189</v>
      </c>
      <c r="G11" s="23">
        <f>'OFC SCH REPORT'!G11</f>
        <v>2.3E-3</v>
      </c>
      <c r="H11" s="20"/>
    </row>
    <row r="12" spans="1:8" ht="16.5" thickBot="1" x14ac:dyDescent="0.3">
      <c r="A12" s="24" t="s">
        <v>28</v>
      </c>
      <c r="B12" s="13">
        <f t="shared" ref="B12:C12" si="0">SUM(B8:B11)</f>
        <v>4643599</v>
      </c>
      <c r="C12" s="14">
        <f t="shared" si="0"/>
        <v>1</v>
      </c>
      <c r="D12" s="13">
        <f>'OFC SCH REPORT'!D12</f>
        <v>55197655</v>
      </c>
      <c r="E12" s="14">
        <f>'OFC SCH REPORT'!E12</f>
        <v>1</v>
      </c>
      <c r="F12" s="13">
        <f>'OFC SCH REPORT'!F12</f>
        <v>23456994203</v>
      </c>
      <c r="G12" s="14">
        <f>'OFC SCH REPORT'!G12</f>
        <v>1</v>
      </c>
      <c r="H12" s="25"/>
    </row>
    <row r="13" spans="1:8" x14ac:dyDescent="0.2">
      <c r="A13" s="18"/>
      <c r="B13" s="19"/>
      <c r="C13" s="19"/>
      <c r="D13" s="19"/>
      <c r="E13" s="19"/>
      <c r="F13" s="26"/>
      <c r="G13" s="23"/>
      <c r="H13" s="20"/>
    </row>
    <row r="14" spans="1:8" ht="15.75" x14ac:dyDescent="0.25">
      <c r="A14" s="21" t="s">
        <v>29</v>
      </c>
      <c r="B14" s="68" t="s">
        <v>30</v>
      </c>
      <c r="C14" s="68"/>
      <c r="D14" s="68"/>
      <c r="E14" s="68"/>
      <c r="F14" s="68"/>
      <c r="G14" s="27"/>
      <c r="H14" s="17" t="s">
        <v>28</v>
      </c>
    </row>
    <row r="15" spans="1:8" ht="15.75" x14ac:dyDescent="0.25">
      <c r="A15" s="21"/>
      <c r="B15" s="16" t="s">
        <v>20</v>
      </c>
      <c r="C15" s="27"/>
      <c r="D15" s="16" t="s">
        <v>22</v>
      </c>
      <c r="E15" s="27"/>
      <c r="F15" s="16" t="s">
        <v>23</v>
      </c>
      <c r="G15" s="27"/>
      <c r="H15" s="17" t="s">
        <v>31</v>
      </c>
    </row>
    <row r="16" spans="1:8" x14ac:dyDescent="0.2">
      <c r="A16" s="18"/>
      <c r="B16" s="19"/>
      <c r="C16" s="19"/>
      <c r="D16" s="19"/>
      <c r="E16" s="19"/>
      <c r="F16" s="19"/>
      <c r="G16" s="19"/>
      <c r="H16" s="20"/>
    </row>
    <row r="17" spans="1:8" x14ac:dyDescent="0.2">
      <c r="A17" s="18" t="s">
        <v>32</v>
      </c>
      <c r="B17" s="22">
        <v>4240</v>
      </c>
      <c r="C17" s="19"/>
      <c r="D17" s="22">
        <f>'OFC SCH REPORT'!D17</f>
        <v>3929</v>
      </c>
      <c r="E17" s="22"/>
      <c r="F17" s="22">
        <f>'OFC SCH REPORT'!F17</f>
        <v>4602</v>
      </c>
      <c r="G17" s="19"/>
      <c r="H17" s="28">
        <v>2541318</v>
      </c>
    </row>
    <row r="18" spans="1:8" x14ac:dyDescent="0.2">
      <c r="A18" s="18" t="s">
        <v>33</v>
      </c>
      <c r="B18" s="22">
        <v>902</v>
      </c>
      <c r="C18" s="19" t="s">
        <v>4</v>
      </c>
      <c r="D18" s="22">
        <f>'OFC SCH REPORT'!D18</f>
        <v>842</v>
      </c>
      <c r="E18" s="22"/>
      <c r="F18" s="22">
        <f>'OFC SCH REPORT'!F18</f>
        <v>937</v>
      </c>
      <c r="G18" s="19"/>
      <c r="H18" s="28">
        <v>540718</v>
      </c>
    </row>
    <row r="19" spans="1:8" x14ac:dyDescent="0.2">
      <c r="A19" s="18" t="s">
        <v>34</v>
      </c>
      <c r="B19" s="22">
        <v>246</v>
      </c>
      <c r="C19" s="19"/>
      <c r="D19" s="22">
        <f>'OFC SCH REPORT'!D19</f>
        <v>428</v>
      </c>
      <c r="E19" s="22"/>
      <c r="F19" s="22">
        <f>'OFC SCH REPORT'!F19</f>
        <v>183</v>
      </c>
      <c r="G19" s="19"/>
      <c r="H19" s="28">
        <v>147466</v>
      </c>
    </row>
    <row r="20" spans="1:8" x14ac:dyDescent="0.2">
      <c r="A20" s="18" t="s">
        <v>35</v>
      </c>
      <c r="B20" s="22">
        <v>485</v>
      </c>
      <c r="C20" s="19" t="s">
        <v>4</v>
      </c>
      <c r="D20" s="22">
        <f>'OFC SCH REPORT'!D20</f>
        <v>487</v>
      </c>
      <c r="E20" s="22"/>
      <c r="F20" s="22">
        <f>'OFC SCH REPORT'!F20</f>
        <v>551</v>
      </c>
      <c r="G20" s="19"/>
      <c r="H20" s="28">
        <v>290684</v>
      </c>
    </row>
    <row r="21" spans="1:8" ht="15.75" x14ac:dyDescent="0.25">
      <c r="A21" s="18" t="s">
        <v>36</v>
      </c>
      <c r="B21" s="22">
        <v>329</v>
      </c>
      <c r="C21" s="19"/>
      <c r="D21" s="22">
        <f>'OFC SCH REPORT'!D21</f>
        <v>399</v>
      </c>
      <c r="E21" s="22"/>
      <c r="F21" s="22">
        <f>'OFC SCH REPORT'!F21</f>
        <v>235</v>
      </c>
      <c r="G21" s="34" t="s">
        <v>51</v>
      </c>
      <c r="H21" s="28">
        <v>197035</v>
      </c>
    </row>
    <row r="22" spans="1:8" x14ac:dyDescent="0.2">
      <c r="A22" s="18" t="s">
        <v>37</v>
      </c>
      <c r="B22" s="22">
        <v>599</v>
      </c>
      <c r="C22" s="19"/>
      <c r="D22" s="22">
        <f>'OFC SCH REPORT'!D22</f>
        <v>543</v>
      </c>
      <c r="E22" s="22"/>
      <c r="F22" s="22">
        <f>'OFC SCH REPORT'!F22</f>
        <v>487</v>
      </c>
      <c r="G22" s="19"/>
      <c r="H22" s="28">
        <v>358848</v>
      </c>
    </row>
    <row r="23" spans="1:8" x14ac:dyDescent="0.2">
      <c r="A23" s="18" t="s">
        <v>38</v>
      </c>
      <c r="B23" s="22">
        <v>695</v>
      </c>
      <c r="C23" s="19"/>
      <c r="D23" s="22">
        <f>'OFC SCH REPORT'!D23</f>
        <v>775</v>
      </c>
      <c r="E23" s="22"/>
      <c r="F23" s="22">
        <f>'OFC SCH REPORT'!F23</f>
        <v>908</v>
      </c>
      <c r="G23" s="19"/>
      <c r="H23" s="28">
        <v>416718</v>
      </c>
    </row>
    <row r="24" spans="1:8" x14ac:dyDescent="0.2">
      <c r="A24" s="18" t="s">
        <v>39</v>
      </c>
      <c r="B24" s="22">
        <v>252</v>
      </c>
      <c r="C24" s="19"/>
      <c r="D24" s="22">
        <f>'OFC SCH REPORT'!D24</f>
        <v>210</v>
      </c>
      <c r="E24" s="22"/>
      <c r="F24" s="22">
        <f>'OFC SCH REPORT'!F24</f>
        <v>192</v>
      </c>
      <c r="G24" s="19"/>
      <c r="H24" s="28">
        <v>150812</v>
      </c>
    </row>
    <row r="25" spans="1:8" x14ac:dyDescent="0.2">
      <c r="A25" s="18"/>
      <c r="B25" s="22"/>
      <c r="C25" s="19"/>
      <c r="D25" s="22"/>
      <c r="E25" s="19"/>
      <c r="F25" s="22"/>
      <c r="G25" s="19"/>
      <c r="H25" s="28"/>
    </row>
    <row r="26" spans="1:8" ht="16.5" thickBot="1" x14ac:dyDescent="0.3">
      <c r="A26" s="24" t="s">
        <v>40</v>
      </c>
      <c r="B26" s="13">
        <f>SUM(B17:B25)</f>
        <v>7748</v>
      </c>
      <c r="C26" s="12"/>
      <c r="D26" s="13">
        <f>SUM(D17:D25)</f>
        <v>7613</v>
      </c>
      <c r="E26" s="12"/>
      <c r="F26" s="13">
        <f>SUM(F17:F25)</f>
        <v>8095</v>
      </c>
      <c r="G26" s="12"/>
      <c r="H26" s="29">
        <f>SUM(H17:H25)</f>
        <v>4643599</v>
      </c>
    </row>
    <row r="27" spans="1:8" x14ac:dyDescent="0.2">
      <c r="A27" s="18"/>
      <c r="B27" s="19"/>
      <c r="C27" s="19"/>
      <c r="D27" s="19"/>
      <c r="E27" s="19"/>
      <c r="F27" s="19"/>
      <c r="G27" s="19"/>
      <c r="H27" s="20"/>
    </row>
    <row r="28" spans="1:8" ht="15.75" x14ac:dyDescent="0.25">
      <c r="A28" s="21" t="s">
        <v>66</v>
      </c>
      <c r="B28" s="19"/>
      <c r="C28" s="19"/>
      <c r="D28" s="19"/>
      <c r="E28" s="19"/>
      <c r="F28" s="19"/>
      <c r="G28" s="19"/>
      <c r="H28" s="20"/>
    </row>
    <row r="29" spans="1:8" x14ac:dyDescent="0.2">
      <c r="A29" s="18" t="s">
        <v>41</v>
      </c>
      <c r="B29" s="22">
        <v>3866</v>
      </c>
      <c r="C29" s="22" t="s">
        <v>47</v>
      </c>
      <c r="D29" s="22">
        <f>'OFC SCH REPORT'!D29</f>
        <v>3383</v>
      </c>
      <c r="E29" s="22"/>
      <c r="F29" s="22">
        <f>'OFC SCH REPORT'!F29</f>
        <v>3924</v>
      </c>
      <c r="G29" s="22"/>
      <c r="H29" s="28">
        <v>1330153</v>
      </c>
    </row>
    <row r="30" spans="1:8" x14ac:dyDescent="0.2">
      <c r="A30" s="18" t="s">
        <v>54</v>
      </c>
      <c r="B30" s="22">
        <v>3849</v>
      </c>
      <c r="C30" s="22"/>
      <c r="D30" s="22">
        <f>'OFC SCH REPORT'!D30</f>
        <v>3964</v>
      </c>
      <c r="E30" s="22"/>
      <c r="F30" s="22">
        <f>'OFC SCH REPORT'!F30</f>
        <v>4955</v>
      </c>
      <c r="G30" s="22"/>
      <c r="H30" s="28">
        <v>469362</v>
      </c>
    </row>
    <row r="31" spans="1:8" x14ac:dyDescent="0.2">
      <c r="A31" s="18" t="s">
        <v>42</v>
      </c>
      <c r="B31" s="22">
        <v>5563</v>
      </c>
      <c r="C31" s="22"/>
      <c r="D31" s="22">
        <f>'OFC SCH REPORT'!D31</f>
        <v>5592</v>
      </c>
      <c r="E31" s="22"/>
      <c r="F31" s="22">
        <f>'OFC SCH REPORT'!F31</f>
        <v>7080</v>
      </c>
      <c r="G31" s="22"/>
      <c r="H31" s="28">
        <v>741803</v>
      </c>
    </row>
    <row r="32" spans="1:8" x14ac:dyDescent="0.2">
      <c r="A32" s="18" t="s">
        <v>90</v>
      </c>
      <c r="B32" s="22">
        <v>0</v>
      </c>
      <c r="C32" s="22"/>
      <c r="D32" s="22">
        <f>'OFC SCH REPORT'!D32</f>
        <v>2965</v>
      </c>
      <c r="E32" s="22"/>
      <c r="F32" s="22">
        <f>'OFC SCH REPORT'!F32</f>
        <v>3821</v>
      </c>
      <c r="G32" s="22"/>
      <c r="H32" s="28">
        <v>0</v>
      </c>
    </row>
    <row r="33" spans="1:8" ht="15.75" thickBot="1" x14ac:dyDescent="0.25">
      <c r="A33" s="30" t="s">
        <v>87</v>
      </c>
      <c r="B33" s="15" t="s">
        <v>48</v>
      </c>
      <c r="C33" s="15"/>
      <c r="D33" s="15" t="str">
        <f>'OFC SCH REPORT'!D33</f>
        <v>*</v>
      </c>
      <c r="E33" s="15"/>
      <c r="F33" s="15" t="str">
        <f>'OFC SCH REPORT'!F33</f>
        <v>*</v>
      </c>
      <c r="G33" s="15"/>
      <c r="H33" s="31" t="s">
        <v>48</v>
      </c>
    </row>
    <row r="34" spans="1:8" x14ac:dyDescent="0.2">
      <c r="A34" s="18"/>
      <c r="B34" s="19"/>
      <c r="C34" s="19"/>
      <c r="D34" s="19"/>
      <c r="E34" s="19"/>
      <c r="F34" s="19"/>
      <c r="G34" s="19"/>
      <c r="H34" s="20"/>
    </row>
    <row r="35" spans="1:8" ht="15.75" x14ac:dyDescent="0.25">
      <c r="A35" s="21" t="s">
        <v>50</v>
      </c>
      <c r="B35" s="19"/>
      <c r="C35" s="19"/>
      <c r="D35" s="19"/>
      <c r="E35" s="19"/>
      <c r="F35" s="19"/>
      <c r="G35" s="19"/>
      <c r="H35" s="20"/>
    </row>
    <row r="36" spans="1:8" x14ac:dyDescent="0.2">
      <c r="A36" s="18" t="s">
        <v>43</v>
      </c>
      <c r="B36" s="22">
        <v>70815</v>
      </c>
      <c r="C36" s="22"/>
      <c r="D36" s="22">
        <f>'OFC SCH REPORT'!D36</f>
        <v>881838</v>
      </c>
      <c r="E36" s="22"/>
      <c r="F36" s="22"/>
      <c r="G36" s="22"/>
      <c r="H36" s="28"/>
    </row>
    <row r="37" spans="1:8" x14ac:dyDescent="0.2">
      <c r="A37" s="18" t="s">
        <v>44</v>
      </c>
      <c r="B37" s="22">
        <v>48518</v>
      </c>
      <c r="C37" s="22"/>
      <c r="D37" s="22">
        <f>'OFC SCH REPORT'!D37</f>
        <v>604184</v>
      </c>
      <c r="E37" s="22"/>
      <c r="F37" s="22"/>
      <c r="G37" s="22"/>
      <c r="H37" s="28"/>
    </row>
    <row r="38" spans="1:8" x14ac:dyDescent="0.2">
      <c r="A38" s="18" t="s">
        <v>45</v>
      </c>
      <c r="B38" s="22">
        <v>75706</v>
      </c>
      <c r="C38" s="22"/>
      <c r="D38" s="22">
        <f>'OFC SCH REPORT'!D38</f>
        <v>942743</v>
      </c>
      <c r="E38" s="22"/>
      <c r="F38" s="22"/>
      <c r="G38" s="22"/>
      <c r="H38" s="28"/>
    </row>
    <row r="39" spans="1:8" x14ac:dyDescent="0.2">
      <c r="A39" s="18" t="s">
        <v>46</v>
      </c>
      <c r="B39" s="22">
        <v>1996</v>
      </c>
      <c r="C39" s="22"/>
      <c r="D39" s="22">
        <f>'OFC SCH REPORT'!D39</f>
        <v>24860</v>
      </c>
      <c r="E39" s="22"/>
      <c r="F39" s="22"/>
      <c r="G39" s="22"/>
      <c r="H39" s="28"/>
    </row>
    <row r="40" spans="1:8" x14ac:dyDescent="0.2">
      <c r="A40" s="18"/>
      <c r="B40" s="19"/>
      <c r="C40" s="19"/>
      <c r="D40" s="19"/>
      <c r="E40" s="19"/>
      <c r="F40" s="19"/>
      <c r="G40" s="19"/>
      <c r="H40" s="20"/>
    </row>
    <row r="41" spans="1:8" ht="16.5" thickBot="1" x14ac:dyDescent="0.3">
      <c r="A41" s="24" t="s">
        <v>28</v>
      </c>
      <c r="B41" s="13">
        <f>SUM(B36:B40)</f>
        <v>197035</v>
      </c>
      <c r="C41" s="12" t="s">
        <v>51</v>
      </c>
      <c r="D41" s="13">
        <f>SUM(D36:D40)</f>
        <v>2453625</v>
      </c>
      <c r="E41" s="12"/>
      <c r="F41" s="12"/>
      <c r="G41" s="12"/>
      <c r="H41" s="33"/>
    </row>
    <row r="43" spans="1:8" x14ac:dyDescent="0.2">
      <c r="A43" s="11" t="s">
        <v>59</v>
      </c>
    </row>
    <row r="44" spans="1:8" x14ac:dyDescent="0.2">
      <c r="A44" s="11" t="s">
        <v>58</v>
      </c>
    </row>
    <row r="45" spans="1:8" x14ac:dyDescent="0.2">
      <c r="A45" s="11" t="s">
        <v>61</v>
      </c>
    </row>
    <row r="46" spans="1:8" x14ac:dyDescent="0.2">
      <c r="A46" s="11" t="s">
        <v>62</v>
      </c>
      <c r="B46" s="36">
        <v>105603</v>
      </c>
      <c r="C46" s="36"/>
      <c r="D46" s="36">
        <f>'OFC SCH REPORT'!$D$46</f>
        <v>822077</v>
      </c>
    </row>
  </sheetData>
  <mergeCells count="5">
    <mergeCell ref="B14:F14"/>
    <mergeCell ref="A1:H1"/>
    <mergeCell ref="A2:H2"/>
    <mergeCell ref="A3:H3"/>
    <mergeCell ref="A4:H4"/>
  </mergeCells>
  <phoneticPr fontId="0" type="noConversion"/>
  <printOptions horizontalCentered="1"/>
  <pageMargins left="0.75" right="0.75" top="1" bottom="1" header="0.5" footer="0.5"/>
  <pageSetup scale="68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SCH EXPEND</vt:lpstr>
      <vt:lpstr>School Revenue</vt:lpstr>
      <vt:lpstr>OFC SCH REPORT</vt:lpstr>
      <vt:lpstr>CES SCH REPORT</vt:lpstr>
      <vt:lpstr>OHS SCH REPORT</vt:lpstr>
      <vt:lpstr>SES SCH REPORT</vt:lpstr>
      <vt:lpstr>OAA SCH REPORT</vt:lpstr>
      <vt:lpstr>YMS SCH REPORT</vt:lpstr>
      <vt:lpstr>NES SCH REPORT</vt:lpstr>
      <vt:lpstr>EES SCH REPORT</vt:lpstr>
      <vt:lpstr>SEM SCH REPORT</vt:lpstr>
      <vt:lpstr>OMS SCH REPORT</vt:lpstr>
      <vt:lpstr>OKEE INT HALFWAY HOUSE</vt:lpstr>
      <vt:lpstr>STUDSERV REPORT</vt:lpstr>
      <vt:lpstr>TANTIE</vt:lpstr>
      <vt:lpstr>CYPRESS</vt:lpstr>
      <vt:lpstr>VIRTUAL</vt:lpstr>
      <vt:lpstr>'CES SCH REPORT'!Print_Area</vt:lpstr>
      <vt:lpstr>CYPRESS!Print_Area</vt:lpstr>
      <vt:lpstr>'EES SCH REPORT'!Print_Area</vt:lpstr>
      <vt:lpstr>'NES SCH REPORT'!Print_Area</vt:lpstr>
      <vt:lpstr>'OAA SCH REPORT'!Print_Area</vt:lpstr>
      <vt:lpstr>'OFC SCH REPORT'!Print_Area</vt:lpstr>
      <vt:lpstr>'OHS SCH REPORT'!Print_Area</vt:lpstr>
      <vt:lpstr>'OKEE INT HALFWAY HOUSE'!Print_Area</vt:lpstr>
      <vt:lpstr>'OMS SCH REPORT'!Print_Area</vt:lpstr>
      <vt:lpstr>'SCH EXPEND'!Print_Area</vt:lpstr>
      <vt:lpstr>'SEM SCH REPORT'!Print_Area</vt:lpstr>
      <vt:lpstr>'SES SCH REPORT'!Print_Area</vt:lpstr>
      <vt:lpstr>'STUDSERV REPORT'!Print_Area</vt:lpstr>
      <vt:lpstr>TANTIE!Print_Area</vt:lpstr>
      <vt:lpstr>VIRTUAL!Print_Area</vt:lpstr>
      <vt:lpstr>'YMS SCH REPORT'!Print_Area</vt:lpstr>
    </vt:vector>
  </TitlesOfParts>
  <Company>Okeechobee County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LEWIS, MARGARET</cp:lastModifiedBy>
  <cp:lastPrinted>2016-05-04T20:16:23Z</cp:lastPrinted>
  <dcterms:created xsi:type="dcterms:W3CDTF">2001-04-05T18:19:13Z</dcterms:created>
  <dcterms:modified xsi:type="dcterms:W3CDTF">2016-05-31T20:04:13Z</dcterms:modified>
</cp:coreProperties>
</file>